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108" windowWidth="8448" windowHeight="3288"/>
  </bookViews>
  <sheets>
    <sheet name="5316 and 5317" sheetId="1" r:id="rId1"/>
    <sheet name="Sheet 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M111" i="1" l="1"/>
  <c r="AM108" i="1"/>
  <c r="AM106" i="1"/>
  <c r="AP99" i="1"/>
  <c r="AI99" i="1"/>
  <c r="AH99" i="1"/>
  <c r="AF99" i="1"/>
  <c r="AC99" i="1"/>
  <c r="Z99" i="1"/>
  <c r="AL99" i="1" s="1"/>
  <c r="AS98" i="1"/>
  <c r="AP98" i="1"/>
  <c r="AM98" i="1"/>
  <c r="AV98" i="1" s="1"/>
  <c r="AM105" i="1" s="1"/>
  <c r="AM107" i="1" s="1"/>
  <c r="AM109" i="1" s="1"/>
  <c r="AM112" i="1" s="1"/>
  <c r="AI98" i="1"/>
  <c r="AF98" i="1"/>
  <c r="AB98" i="1"/>
  <c r="Z98" i="1"/>
  <c r="AL98" i="1" s="1"/>
  <c r="AP96" i="1"/>
  <c r="AC96" i="1"/>
  <c r="Q96" i="1"/>
  <c r="J96" i="1"/>
  <c r="I96" i="1"/>
  <c r="AS95" i="1"/>
  <c r="AR95" i="1"/>
  <c r="AP95" i="1"/>
  <c r="AN95" i="1"/>
  <c r="AM95" i="1"/>
  <c r="AI95" i="1"/>
  <c r="AF95" i="1"/>
  <c r="AE95" i="1"/>
  <c r="AC95" i="1"/>
  <c r="AA95" i="1"/>
  <c r="Z95" i="1"/>
  <c r="W95" i="1"/>
  <c r="T95" i="1"/>
  <c r="S95" i="1"/>
  <c r="Q95" i="1"/>
  <c r="O95" i="1"/>
  <c r="N95" i="1"/>
  <c r="K95" i="1"/>
  <c r="H95" i="1"/>
  <c r="G95" i="1"/>
  <c r="F95" i="1"/>
  <c r="E95" i="1"/>
  <c r="AU90" i="1"/>
  <c r="AT90" i="1"/>
  <c r="AR90" i="1"/>
  <c r="AQ90" i="1"/>
  <c r="AO90" i="1"/>
  <c r="AN90" i="1"/>
  <c r="AK90" i="1"/>
  <c r="AJ90" i="1"/>
  <c r="AH90" i="1"/>
  <c r="AG90" i="1"/>
  <c r="AE90" i="1"/>
  <c r="AD90" i="1"/>
  <c r="AB90" i="1"/>
  <c r="AA90" i="1"/>
  <c r="Y90" i="1"/>
  <c r="X90" i="1"/>
  <c r="V90" i="1"/>
  <c r="U90" i="1"/>
  <c r="S90" i="1"/>
  <c r="R90" i="1"/>
  <c r="P90" i="1"/>
  <c r="O90" i="1"/>
  <c r="M90" i="1"/>
  <c r="L90" i="1"/>
  <c r="AU89" i="1"/>
  <c r="AU95" i="1" s="1"/>
  <c r="AT89" i="1"/>
  <c r="AT95" i="1" s="1"/>
  <c r="AR89" i="1"/>
  <c r="AQ89" i="1"/>
  <c r="AQ95" i="1" s="1"/>
  <c r="AO89" i="1"/>
  <c r="AO95" i="1" s="1"/>
  <c r="AN89" i="1"/>
  <c r="AK89" i="1"/>
  <c r="AK95" i="1" s="1"/>
  <c r="AJ89" i="1"/>
  <c r="AJ95" i="1" s="1"/>
  <c r="AH89" i="1"/>
  <c r="AH95" i="1" s="1"/>
  <c r="AG89" i="1"/>
  <c r="AG95" i="1" s="1"/>
  <c r="AE89" i="1"/>
  <c r="AD89" i="1"/>
  <c r="AD95" i="1" s="1"/>
  <c r="AB89" i="1"/>
  <c r="AB95" i="1" s="1"/>
  <c r="AA89" i="1"/>
  <c r="Y89" i="1"/>
  <c r="Y95" i="1" s="1"/>
  <c r="X89" i="1"/>
  <c r="X95" i="1" s="1"/>
  <c r="V89" i="1"/>
  <c r="V95" i="1" s="1"/>
  <c r="U89" i="1"/>
  <c r="U95" i="1" s="1"/>
  <c r="S89" i="1"/>
  <c r="R89" i="1"/>
  <c r="R95" i="1" s="1"/>
  <c r="P89" i="1"/>
  <c r="P95" i="1" s="1"/>
  <c r="O89" i="1"/>
  <c r="M89" i="1"/>
  <c r="M95" i="1" s="1"/>
  <c r="L89" i="1"/>
  <c r="L95" i="1" s="1"/>
  <c r="AS84" i="1"/>
  <c r="AR84" i="1"/>
  <c r="AP84" i="1"/>
  <c r="AN84" i="1"/>
  <c r="AM84" i="1"/>
  <c r="AI84" i="1"/>
  <c r="AF84" i="1"/>
  <c r="AE84" i="1"/>
  <c r="AC84" i="1"/>
  <c r="AA84" i="1"/>
  <c r="Z84" i="1"/>
  <c r="W84" i="1"/>
  <c r="T84" i="1"/>
  <c r="S84" i="1"/>
  <c r="Q84" i="1"/>
  <c r="O84" i="1"/>
  <c r="N84" i="1"/>
  <c r="K84" i="1"/>
  <c r="H84" i="1"/>
  <c r="G84" i="1"/>
  <c r="F84" i="1"/>
  <c r="E84" i="1"/>
  <c r="AU83" i="1"/>
  <c r="AT83" i="1"/>
  <c r="AR83" i="1"/>
  <c r="AQ83" i="1"/>
  <c r="AO83" i="1"/>
  <c r="AN83" i="1"/>
  <c r="AK83" i="1"/>
  <c r="AJ83" i="1"/>
  <c r="AH83" i="1"/>
  <c r="AG83" i="1"/>
  <c r="AE83" i="1"/>
  <c r="AD83" i="1"/>
  <c r="AB83" i="1"/>
  <c r="AA83" i="1"/>
  <c r="Y83" i="1"/>
  <c r="X83" i="1"/>
  <c r="V83" i="1"/>
  <c r="U83" i="1"/>
  <c r="S83" i="1"/>
  <c r="R83" i="1"/>
  <c r="P83" i="1"/>
  <c r="O83" i="1"/>
  <c r="M83" i="1"/>
  <c r="L83" i="1"/>
  <c r="AU82" i="1"/>
  <c r="AU84" i="1" s="1"/>
  <c r="AT82" i="1"/>
  <c r="AT84" i="1" s="1"/>
  <c r="AR82" i="1"/>
  <c r="AQ82" i="1"/>
  <c r="AQ84" i="1" s="1"/>
  <c r="AO82" i="1"/>
  <c r="AO84" i="1" s="1"/>
  <c r="AN82" i="1"/>
  <c r="AK82" i="1"/>
  <c r="AK84" i="1" s="1"/>
  <c r="AJ82" i="1"/>
  <c r="AJ84" i="1" s="1"/>
  <c r="AH82" i="1"/>
  <c r="AH84" i="1" s="1"/>
  <c r="AG82" i="1"/>
  <c r="AG84" i="1" s="1"/>
  <c r="AE82" i="1"/>
  <c r="AD82" i="1"/>
  <c r="AD84" i="1" s="1"/>
  <c r="AB82" i="1"/>
  <c r="AB84" i="1" s="1"/>
  <c r="AA82" i="1"/>
  <c r="Y82" i="1"/>
  <c r="Y84" i="1" s="1"/>
  <c r="X82" i="1"/>
  <c r="X84" i="1" s="1"/>
  <c r="V82" i="1"/>
  <c r="V84" i="1" s="1"/>
  <c r="U82" i="1"/>
  <c r="U84" i="1" s="1"/>
  <c r="S82" i="1"/>
  <c r="R82" i="1"/>
  <c r="R84" i="1" s="1"/>
  <c r="P82" i="1"/>
  <c r="P84" i="1" s="1"/>
  <c r="O82" i="1"/>
  <c r="M82" i="1"/>
  <c r="M84" i="1" s="1"/>
  <c r="L82" i="1"/>
  <c r="L84" i="1" s="1"/>
  <c r="AS77" i="1"/>
  <c r="AR77" i="1"/>
  <c r="AP77" i="1"/>
  <c r="AN77" i="1"/>
  <c r="AM77" i="1"/>
  <c r="AI77" i="1"/>
  <c r="AF77" i="1"/>
  <c r="AE77" i="1"/>
  <c r="AC77" i="1"/>
  <c r="AA77" i="1"/>
  <c r="Z77" i="1"/>
  <c r="W77" i="1"/>
  <c r="T77" i="1"/>
  <c r="S77" i="1"/>
  <c r="Q77" i="1"/>
  <c r="O77" i="1"/>
  <c r="N77" i="1"/>
  <c r="K77" i="1"/>
  <c r="H77" i="1"/>
  <c r="G77" i="1"/>
  <c r="F77" i="1"/>
  <c r="E77" i="1"/>
  <c r="AU76" i="1"/>
  <c r="AT76" i="1"/>
  <c r="AR76" i="1"/>
  <c r="AQ76" i="1"/>
  <c r="AO76" i="1"/>
  <c r="AN76" i="1"/>
  <c r="AK76" i="1"/>
  <c r="AJ76" i="1"/>
  <c r="AH76" i="1"/>
  <c r="AG76" i="1"/>
  <c r="AE76" i="1"/>
  <c r="AD76" i="1"/>
  <c r="AB76" i="1"/>
  <c r="AA76" i="1"/>
  <c r="Y76" i="1"/>
  <c r="X76" i="1"/>
  <c r="V76" i="1"/>
  <c r="U76" i="1"/>
  <c r="S76" i="1"/>
  <c r="R76" i="1"/>
  <c r="P76" i="1"/>
  <c r="O76" i="1"/>
  <c r="M76" i="1"/>
  <c r="L76" i="1"/>
  <c r="AU75" i="1"/>
  <c r="AT75" i="1"/>
  <c r="AR75" i="1"/>
  <c r="AQ75" i="1"/>
  <c r="AO75" i="1"/>
  <c r="AN75" i="1"/>
  <c r="AK75" i="1"/>
  <c r="AJ75" i="1"/>
  <c r="AH75" i="1"/>
  <c r="AG75" i="1"/>
  <c r="AE75" i="1"/>
  <c r="AD75" i="1"/>
  <c r="AB75" i="1"/>
  <c r="AA75" i="1"/>
  <c r="Y75" i="1"/>
  <c r="X75" i="1"/>
  <c r="V75" i="1"/>
  <c r="U75" i="1"/>
  <c r="S75" i="1"/>
  <c r="R75" i="1"/>
  <c r="P75" i="1"/>
  <c r="O75" i="1"/>
  <c r="M75" i="1"/>
  <c r="L75" i="1"/>
  <c r="AU74" i="1"/>
  <c r="AT74" i="1"/>
  <c r="AR74" i="1"/>
  <c r="AQ74" i="1"/>
  <c r="AO74" i="1"/>
  <c r="AN74" i="1"/>
  <c r="AK74" i="1"/>
  <c r="AJ74" i="1"/>
  <c r="AH74" i="1"/>
  <c r="AG74" i="1"/>
  <c r="AE74" i="1"/>
  <c r="AD74" i="1"/>
  <c r="AB74" i="1"/>
  <c r="AA74" i="1"/>
  <c r="Y74" i="1"/>
  <c r="X74" i="1"/>
  <c r="V74" i="1"/>
  <c r="U74" i="1"/>
  <c r="S74" i="1"/>
  <c r="R74" i="1"/>
  <c r="P74" i="1"/>
  <c r="O74" i="1"/>
  <c r="M74" i="1"/>
  <c r="L74" i="1"/>
  <c r="AU73" i="1"/>
  <c r="AT73" i="1"/>
  <c r="AR73" i="1"/>
  <c r="AQ73" i="1"/>
  <c r="AO73" i="1"/>
  <c r="AN73" i="1"/>
  <c r="AK73" i="1"/>
  <c r="AJ73" i="1"/>
  <c r="AH73" i="1"/>
  <c r="AG73" i="1"/>
  <c r="AE73" i="1"/>
  <c r="AD73" i="1"/>
  <c r="AB73" i="1"/>
  <c r="AA73" i="1"/>
  <c r="Y73" i="1"/>
  <c r="X73" i="1"/>
  <c r="V73" i="1"/>
  <c r="U73" i="1"/>
  <c r="S73" i="1"/>
  <c r="R73" i="1"/>
  <c r="P73" i="1"/>
  <c r="O73" i="1"/>
  <c r="M73" i="1"/>
  <c r="L73" i="1"/>
  <c r="AU72" i="1"/>
  <c r="AU77" i="1" s="1"/>
  <c r="AT72" i="1"/>
  <c r="AT77" i="1" s="1"/>
  <c r="AR72" i="1"/>
  <c r="AR99" i="1" s="1"/>
  <c r="AQ72" i="1"/>
  <c r="AQ77" i="1" s="1"/>
  <c r="AO72" i="1"/>
  <c r="AO77" i="1" s="1"/>
  <c r="AN72" i="1"/>
  <c r="AK72" i="1"/>
  <c r="AJ72" i="1"/>
  <c r="AH72" i="1"/>
  <c r="AG72" i="1"/>
  <c r="AG99" i="1" s="1"/>
  <c r="AE72" i="1"/>
  <c r="AD72" i="1"/>
  <c r="AB72" i="1"/>
  <c r="AA72" i="1"/>
  <c r="Y72" i="1"/>
  <c r="X72" i="1"/>
  <c r="V72" i="1"/>
  <c r="U72" i="1"/>
  <c r="S72" i="1"/>
  <c r="R72" i="1"/>
  <c r="P72" i="1"/>
  <c r="O72" i="1"/>
  <c r="M72" i="1"/>
  <c r="L72" i="1"/>
  <c r="AU71" i="1"/>
  <c r="AT71" i="1"/>
  <c r="AR71" i="1"/>
  <c r="AQ71" i="1"/>
  <c r="AO71" i="1"/>
  <c r="AN71" i="1"/>
  <c r="AK71" i="1"/>
  <c r="AJ71" i="1"/>
  <c r="AH71" i="1"/>
  <c r="AG71" i="1"/>
  <c r="AE71" i="1"/>
  <c r="AD71" i="1"/>
  <c r="AB71" i="1"/>
  <c r="AA71" i="1"/>
  <c r="Y71" i="1"/>
  <c r="Y77" i="1" s="1"/>
  <c r="X71" i="1"/>
  <c r="X77" i="1" s="1"/>
  <c r="V71" i="1"/>
  <c r="V77" i="1" s="1"/>
  <c r="U71" i="1"/>
  <c r="U77" i="1" s="1"/>
  <c r="S71" i="1"/>
  <c r="R71" i="1"/>
  <c r="R77" i="1" s="1"/>
  <c r="P71" i="1"/>
  <c r="P77" i="1" s="1"/>
  <c r="O71" i="1"/>
  <c r="M71" i="1"/>
  <c r="M77" i="1" s="1"/>
  <c r="L71" i="1"/>
  <c r="L77" i="1" s="1"/>
  <c r="AU70" i="1"/>
  <c r="AT70" i="1"/>
  <c r="AR70" i="1"/>
  <c r="AQ70" i="1"/>
  <c r="AO70" i="1"/>
  <c r="AN70" i="1"/>
  <c r="AK70" i="1"/>
  <c r="AJ70" i="1"/>
  <c r="AH70" i="1"/>
  <c r="AG70" i="1"/>
  <c r="AE70" i="1"/>
  <c r="AD70" i="1"/>
  <c r="AB70" i="1"/>
  <c r="AA70" i="1"/>
  <c r="Y70" i="1"/>
  <c r="X70" i="1"/>
  <c r="V70" i="1"/>
  <c r="U70" i="1"/>
  <c r="S70" i="1"/>
  <c r="R70" i="1"/>
  <c r="P70" i="1"/>
  <c r="O70" i="1"/>
  <c r="M70" i="1"/>
  <c r="L70" i="1"/>
  <c r="AU69" i="1"/>
  <c r="AT69" i="1"/>
  <c r="AR69" i="1"/>
  <c r="AQ69" i="1"/>
  <c r="AO69" i="1"/>
  <c r="AN69" i="1"/>
  <c r="AK69" i="1"/>
  <c r="AK77" i="1" s="1"/>
  <c r="AJ69" i="1"/>
  <c r="AJ77" i="1" s="1"/>
  <c r="AH69" i="1"/>
  <c r="AH77" i="1" s="1"/>
  <c r="AG69" i="1"/>
  <c r="AG77" i="1" s="1"/>
  <c r="AE69" i="1"/>
  <c r="AD69" i="1"/>
  <c r="AD77" i="1" s="1"/>
  <c r="AB69" i="1"/>
  <c r="AB77" i="1" s="1"/>
  <c r="AA69" i="1"/>
  <c r="Y69" i="1"/>
  <c r="X69" i="1"/>
  <c r="V69" i="1"/>
  <c r="U69" i="1"/>
  <c r="S69" i="1"/>
  <c r="R69" i="1"/>
  <c r="P69" i="1"/>
  <c r="O69" i="1"/>
  <c r="M69" i="1"/>
  <c r="L69" i="1"/>
  <c r="AS64" i="1"/>
  <c r="AR64" i="1"/>
  <c r="AP64" i="1"/>
  <c r="AN64" i="1"/>
  <c r="AM64" i="1"/>
  <c r="AI64" i="1"/>
  <c r="AF64" i="1"/>
  <c r="AE64" i="1"/>
  <c r="AC64" i="1"/>
  <c r="AA64" i="1"/>
  <c r="Z64" i="1"/>
  <c r="W64" i="1"/>
  <c r="T64" i="1"/>
  <c r="S64" i="1"/>
  <c r="Q64" i="1"/>
  <c r="O64" i="1"/>
  <c r="N64" i="1"/>
  <c r="K64" i="1"/>
  <c r="H64" i="1"/>
  <c r="G64" i="1"/>
  <c r="F64" i="1"/>
  <c r="E64" i="1"/>
  <c r="AU63" i="1"/>
  <c r="AT63" i="1"/>
  <c r="AR63" i="1"/>
  <c r="AQ63" i="1"/>
  <c r="AO63" i="1"/>
  <c r="AN63" i="1"/>
  <c r="AK63" i="1"/>
  <c r="AJ63" i="1"/>
  <c r="AH63" i="1"/>
  <c r="AG63" i="1"/>
  <c r="AE63" i="1"/>
  <c r="AD63" i="1"/>
  <c r="AB63" i="1"/>
  <c r="AA63" i="1"/>
  <c r="Y63" i="1"/>
  <c r="X63" i="1"/>
  <c r="V63" i="1"/>
  <c r="U63" i="1"/>
  <c r="S63" i="1"/>
  <c r="R63" i="1"/>
  <c r="P63" i="1"/>
  <c r="O63" i="1"/>
  <c r="M63" i="1"/>
  <c r="L63" i="1"/>
  <c r="AU62" i="1"/>
  <c r="AT62" i="1"/>
  <c r="AR62" i="1"/>
  <c r="AQ62" i="1"/>
  <c r="AO62" i="1"/>
  <c r="AN62" i="1"/>
  <c r="AK62" i="1"/>
  <c r="AJ62" i="1"/>
  <c r="AH62" i="1"/>
  <c r="AG62" i="1"/>
  <c r="AE62" i="1"/>
  <c r="AD62" i="1"/>
  <c r="AB62" i="1"/>
  <c r="AA62" i="1"/>
  <c r="Y62" i="1"/>
  <c r="X62" i="1"/>
  <c r="V62" i="1"/>
  <c r="U62" i="1"/>
  <c r="S62" i="1"/>
  <c r="R62" i="1"/>
  <c r="P62" i="1"/>
  <c r="O62" i="1"/>
  <c r="M62" i="1"/>
  <c r="L62" i="1"/>
  <c r="AU61" i="1"/>
  <c r="AT61" i="1"/>
  <c r="AR61" i="1"/>
  <c r="AQ61" i="1"/>
  <c r="AO61" i="1"/>
  <c r="AN61" i="1"/>
  <c r="AK61" i="1"/>
  <c r="AJ61" i="1"/>
  <c r="AH61" i="1"/>
  <c r="AG61" i="1"/>
  <c r="AE61" i="1"/>
  <c r="AD61" i="1"/>
  <c r="AB61" i="1"/>
  <c r="AA61" i="1"/>
  <c r="Y61" i="1"/>
  <c r="X61" i="1"/>
  <c r="V61" i="1"/>
  <c r="U61" i="1"/>
  <c r="S61" i="1"/>
  <c r="R61" i="1"/>
  <c r="P61" i="1"/>
  <c r="O61" i="1"/>
  <c r="M61" i="1"/>
  <c r="L61" i="1"/>
  <c r="AU60" i="1"/>
  <c r="AT60" i="1"/>
  <c r="AR60" i="1"/>
  <c r="AQ60" i="1"/>
  <c r="AO60" i="1"/>
  <c r="AN60" i="1"/>
  <c r="AK60" i="1"/>
  <c r="AJ60" i="1"/>
  <c r="AH60" i="1"/>
  <c r="AG60" i="1"/>
  <c r="AE60" i="1"/>
  <c r="AD60" i="1"/>
  <c r="AB60" i="1"/>
  <c r="AA60" i="1"/>
  <c r="Y60" i="1"/>
  <c r="X60" i="1"/>
  <c r="V60" i="1"/>
  <c r="U60" i="1"/>
  <c r="S60" i="1"/>
  <c r="R60" i="1"/>
  <c r="P60" i="1"/>
  <c r="O60" i="1"/>
  <c r="M60" i="1"/>
  <c r="L60" i="1"/>
  <c r="AU59" i="1"/>
  <c r="AT59" i="1"/>
  <c r="AR59" i="1"/>
  <c r="AQ59" i="1"/>
  <c r="AO59" i="1"/>
  <c r="AN59" i="1"/>
  <c r="AK59" i="1"/>
  <c r="AJ59" i="1"/>
  <c r="AH59" i="1"/>
  <c r="AG59" i="1"/>
  <c r="AE59" i="1"/>
  <c r="AD59" i="1"/>
  <c r="AB59" i="1"/>
  <c r="AA59" i="1"/>
  <c r="Y59" i="1"/>
  <c r="X59" i="1"/>
  <c r="V59" i="1"/>
  <c r="U59" i="1"/>
  <c r="S59" i="1"/>
  <c r="R59" i="1"/>
  <c r="P59" i="1"/>
  <c r="O59" i="1"/>
  <c r="M59" i="1"/>
  <c r="L59" i="1"/>
  <c r="AU58" i="1"/>
  <c r="AU64" i="1" s="1"/>
  <c r="AT58" i="1"/>
  <c r="AT64" i="1" s="1"/>
  <c r="AR58" i="1"/>
  <c r="AQ58" i="1"/>
  <c r="AQ64" i="1" s="1"/>
  <c r="AO58" i="1"/>
  <c r="AO64" i="1" s="1"/>
  <c r="AN58" i="1"/>
  <c r="AK58" i="1"/>
  <c r="AK64" i="1" s="1"/>
  <c r="AJ58" i="1"/>
  <c r="AJ64" i="1" s="1"/>
  <c r="AH58" i="1"/>
  <c r="AH98" i="1" s="1"/>
  <c r="AG58" i="1"/>
  <c r="AG98" i="1" s="1"/>
  <c r="AE58" i="1"/>
  <c r="AD58" i="1"/>
  <c r="AD64" i="1" s="1"/>
  <c r="AB58" i="1"/>
  <c r="AB64" i="1" s="1"/>
  <c r="AA58" i="1"/>
  <c r="Y58" i="1"/>
  <c r="Y64" i="1" s="1"/>
  <c r="X58" i="1"/>
  <c r="X64" i="1" s="1"/>
  <c r="V58" i="1"/>
  <c r="V64" i="1" s="1"/>
  <c r="U58" i="1"/>
  <c r="U64" i="1" s="1"/>
  <c r="S58" i="1"/>
  <c r="R58" i="1"/>
  <c r="R64" i="1" s="1"/>
  <c r="P58" i="1"/>
  <c r="P64" i="1" s="1"/>
  <c r="O58" i="1"/>
  <c r="M58" i="1"/>
  <c r="M64" i="1" s="1"/>
  <c r="L58" i="1"/>
  <c r="L64" i="1" s="1"/>
  <c r="AS53" i="1"/>
  <c r="AR53" i="1"/>
  <c r="AP53" i="1"/>
  <c r="AM53" i="1"/>
  <c r="AI53" i="1"/>
  <c r="AF53" i="1"/>
  <c r="AE53" i="1"/>
  <c r="AC53" i="1"/>
  <c r="AA53" i="1"/>
  <c r="Z53" i="1"/>
  <c r="W53" i="1"/>
  <c r="T53" i="1"/>
  <c r="S53" i="1"/>
  <c r="Q53" i="1"/>
  <c r="O53" i="1"/>
  <c r="N53" i="1"/>
  <c r="K53" i="1"/>
  <c r="H53" i="1"/>
  <c r="G53" i="1"/>
  <c r="F53" i="1"/>
  <c r="E53" i="1"/>
  <c r="AU52" i="1"/>
  <c r="AT52" i="1"/>
  <c r="AR52" i="1"/>
  <c r="AQ52" i="1"/>
  <c r="AO52" i="1"/>
  <c r="AN52" i="1"/>
  <c r="AK52" i="1"/>
  <c r="AJ52" i="1"/>
  <c r="AH52" i="1"/>
  <c r="AG52" i="1"/>
  <c r="AE52" i="1"/>
  <c r="AD52" i="1"/>
  <c r="AB52" i="1"/>
  <c r="AA52" i="1"/>
  <c r="Y52" i="1"/>
  <c r="X52" i="1"/>
  <c r="V52" i="1"/>
  <c r="U52" i="1"/>
  <c r="S52" i="1"/>
  <c r="R52" i="1"/>
  <c r="P52" i="1"/>
  <c r="O52" i="1"/>
  <c r="M52" i="1"/>
  <c r="L52" i="1"/>
  <c r="AU51" i="1"/>
  <c r="AT51" i="1"/>
  <c r="AR51" i="1"/>
  <c r="AQ51" i="1"/>
  <c r="AO51" i="1"/>
  <c r="AN51" i="1"/>
  <c r="AK51" i="1"/>
  <c r="AJ51" i="1"/>
  <c r="AH51" i="1"/>
  <c r="AG51" i="1"/>
  <c r="AE51" i="1"/>
  <c r="AD51" i="1"/>
  <c r="AB51" i="1"/>
  <c r="AA51" i="1"/>
  <c r="Y51" i="1"/>
  <c r="X51" i="1"/>
  <c r="V51" i="1"/>
  <c r="U51" i="1"/>
  <c r="S51" i="1"/>
  <c r="R51" i="1"/>
  <c r="P51" i="1"/>
  <c r="O51" i="1"/>
  <c r="M51" i="1"/>
  <c r="L51" i="1"/>
  <c r="AU50" i="1"/>
  <c r="AT50" i="1"/>
  <c r="AR50" i="1"/>
  <c r="AQ50" i="1"/>
  <c r="AO50" i="1"/>
  <c r="AN50" i="1"/>
  <c r="AK50" i="1"/>
  <c r="AJ50" i="1"/>
  <c r="AH50" i="1"/>
  <c r="AG50" i="1"/>
  <c r="AE50" i="1"/>
  <c r="AD50" i="1"/>
  <c r="AB50" i="1"/>
  <c r="AA50" i="1"/>
  <c r="Y50" i="1"/>
  <c r="X50" i="1"/>
  <c r="V50" i="1"/>
  <c r="U50" i="1"/>
  <c r="S50" i="1"/>
  <c r="R50" i="1"/>
  <c r="P50" i="1"/>
  <c r="O50" i="1"/>
  <c r="M50" i="1"/>
  <c r="L50" i="1"/>
  <c r="AU49" i="1"/>
  <c r="AT49" i="1"/>
  <c r="AR49" i="1"/>
  <c r="AQ49" i="1"/>
  <c r="AO49" i="1"/>
  <c r="AN49" i="1"/>
  <c r="AK49" i="1"/>
  <c r="AJ49" i="1"/>
  <c r="AH49" i="1"/>
  <c r="AG49" i="1"/>
  <c r="AE49" i="1"/>
  <c r="AD49" i="1"/>
  <c r="AB49" i="1"/>
  <c r="AA49" i="1"/>
  <c r="Y49" i="1"/>
  <c r="X49" i="1"/>
  <c r="V49" i="1"/>
  <c r="U49" i="1"/>
  <c r="S49" i="1"/>
  <c r="R49" i="1"/>
  <c r="P49" i="1"/>
  <c r="O49" i="1"/>
  <c r="M49" i="1"/>
  <c r="L49" i="1"/>
  <c r="AU48" i="1"/>
  <c r="AT48" i="1"/>
  <c r="AR48" i="1"/>
  <c r="AQ48" i="1"/>
  <c r="AO48" i="1"/>
  <c r="AN48" i="1"/>
  <c r="AK48" i="1"/>
  <c r="AJ48" i="1"/>
  <c r="AH48" i="1"/>
  <c r="AG48" i="1"/>
  <c r="AE48" i="1"/>
  <c r="AD48" i="1"/>
  <c r="AB48" i="1"/>
  <c r="AA48" i="1"/>
  <c r="Y48" i="1"/>
  <c r="X48" i="1"/>
  <c r="V48" i="1"/>
  <c r="U48" i="1"/>
  <c r="S48" i="1"/>
  <c r="R48" i="1"/>
  <c r="P48" i="1"/>
  <c r="O48" i="1"/>
  <c r="M48" i="1"/>
  <c r="L48" i="1"/>
  <c r="AU47" i="1"/>
  <c r="AT47" i="1"/>
  <c r="AR47" i="1"/>
  <c r="AQ47" i="1"/>
  <c r="AO47" i="1"/>
  <c r="AN47" i="1"/>
  <c r="AK47" i="1"/>
  <c r="AJ47" i="1"/>
  <c r="AH47" i="1"/>
  <c r="AG47" i="1"/>
  <c r="AE47" i="1"/>
  <c r="AD47" i="1"/>
  <c r="AB47" i="1"/>
  <c r="AA47" i="1"/>
  <c r="Y47" i="1"/>
  <c r="X47" i="1"/>
  <c r="V47" i="1"/>
  <c r="U47" i="1"/>
  <c r="S47" i="1"/>
  <c r="R47" i="1"/>
  <c r="P47" i="1"/>
  <c r="O47" i="1"/>
  <c r="M47" i="1"/>
  <c r="M53" i="1" s="1"/>
  <c r="L47" i="1"/>
  <c r="L53" i="1" s="1"/>
  <c r="AU46" i="1"/>
  <c r="AT46" i="1"/>
  <c r="AR46" i="1"/>
  <c r="AQ46" i="1"/>
  <c r="AO46" i="1"/>
  <c r="AN46" i="1"/>
  <c r="AK46" i="1"/>
  <c r="AJ46" i="1"/>
  <c r="AH46" i="1"/>
  <c r="AG46" i="1"/>
  <c r="AE46" i="1"/>
  <c r="AD46" i="1"/>
  <c r="AB46" i="1"/>
  <c r="AA46" i="1"/>
  <c r="Y46" i="1"/>
  <c r="X46" i="1"/>
  <c r="V46" i="1"/>
  <c r="U46" i="1"/>
  <c r="S46" i="1"/>
  <c r="R46" i="1"/>
  <c r="P46" i="1"/>
  <c r="O46" i="1"/>
  <c r="M46" i="1"/>
  <c r="L46" i="1"/>
  <c r="AU45" i="1"/>
  <c r="AT45" i="1"/>
  <c r="AR45" i="1"/>
  <c r="AQ45" i="1"/>
  <c r="AO45" i="1"/>
  <c r="AN45" i="1"/>
  <c r="AK45" i="1"/>
  <c r="AJ45" i="1"/>
  <c r="AH45" i="1"/>
  <c r="AG45" i="1"/>
  <c r="AE45" i="1"/>
  <c r="AD45" i="1"/>
  <c r="AB45" i="1"/>
  <c r="AA45" i="1"/>
  <c r="AA98" i="1" s="1"/>
  <c r="Y45" i="1"/>
  <c r="X45" i="1"/>
  <c r="V45" i="1"/>
  <c r="U45" i="1"/>
  <c r="S45" i="1"/>
  <c r="R45" i="1"/>
  <c r="P45" i="1"/>
  <c r="O45" i="1"/>
  <c r="M45" i="1"/>
  <c r="L45" i="1"/>
  <c r="AU44" i="1"/>
  <c r="AT44" i="1"/>
  <c r="AR44" i="1"/>
  <c r="AQ44" i="1"/>
  <c r="AO44" i="1"/>
  <c r="AN44" i="1"/>
  <c r="AK44" i="1"/>
  <c r="AK98" i="1" s="1"/>
  <c r="AJ44" i="1"/>
  <c r="AJ98" i="1" s="1"/>
  <c r="AH44" i="1"/>
  <c r="AG44" i="1"/>
  <c r="AE44" i="1"/>
  <c r="AD44" i="1"/>
  <c r="AB44" i="1"/>
  <c r="AA44" i="1"/>
  <c r="Y44" i="1"/>
  <c r="X44" i="1"/>
  <c r="V44" i="1"/>
  <c r="U44" i="1"/>
  <c r="S44" i="1"/>
  <c r="R44" i="1"/>
  <c r="P44" i="1"/>
  <c r="O44" i="1"/>
  <c r="M44" i="1"/>
  <c r="L44" i="1"/>
  <c r="AU43" i="1"/>
  <c r="AT43" i="1"/>
  <c r="AR43" i="1"/>
  <c r="AQ43" i="1"/>
  <c r="AO43" i="1"/>
  <c r="AN43" i="1"/>
  <c r="AK43" i="1"/>
  <c r="AJ43" i="1"/>
  <c r="AH43" i="1"/>
  <c r="AG43" i="1"/>
  <c r="AE43" i="1"/>
  <c r="AD43" i="1"/>
  <c r="AB43" i="1"/>
  <c r="AA43" i="1"/>
  <c r="Y43" i="1"/>
  <c r="X43" i="1"/>
  <c r="V43" i="1"/>
  <c r="U43" i="1"/>
  <c r="S43" i="1"/>
  <c r="R43" i="1"/>
  <c r="P43" i="1"/>
  <c r="O43" i="1"/>
  <c r="M43" i="1"/>
  <c r="L43" i="1"/>
  <c r="AU42" i="1"/>
  <c r="AT42" i="1"/>
  <c r="AR42" i="1"/>
  <c r="AQ42" i="1"/>
  <c r="AO42" i="1"/>
  <c r="AN53" i="1"/>
  <c r="AK42" i="1"/>
  <c r="AJ42" i="1"/>
  <c r="AH42" i="1"/>
  <c r="AG42" i="1"/>
  <c r="AE42" i="1"/>
  <c r="AD42" i="1"/>
  <c r="AB42" i="1"/>
  <c r="AA42" i="1"/>
  <c r="Y42" i="1"/>
  <c r="X42" i="1"/>
  <c r="V42" i="1"/>
  <c r="U42" i="1"/>
  <c r="S42" i="1"/>
  <c r="R42" i="1"/>
  <c r="P42" i="1"/>
  <c r="O42" i="1"/>
  <c r="M42" i="1"/>
  <c r="L42" i="1"/>
  <c r="AU41" i="1"/>
  <c r="AT41" i="1"/>
  <c r="AR41" i="1"/>
  <c r="AQ41" i="1"/>
  <c r="AO41" i="1"/>
  <c r="AN41" i="1"/>
  <c r="AK41" i="1"/>
  <c r="AJ41" i="1"/>
  <c r="AH41" i="1"/>
  <c r="AG41" i="1"/>
  <c r="AE41" i="1"/>
  <c r="AD41" i="1"/>
  <c r="AB41" i="1"/>
  <c r="AA41" i="1"/>
  <c r="Y41" i="1"/>
  <c r="X41" i="1"/>
  <c r="V41" i="1"/>
  <c r="U41" i="1"/>
  <c r="S41" i="1"/>
  <c r="R41" i="1"/>
  <c r="P41" i="1"/>
  <c r="O41" i="1"/>
  <c r="M41" i="1"/>
  <c r="L41" i="1"/>
  <c r="AU40" i="1"/>
  <c r="AT40" i="1"/>
  <c r="AR40" i="1"/>
  <c r="AQ40" i="1"/>
  <c r="AO40" i="1"/>
  <c r="AN40" i="1"/>
  <c r="AK40" i="1"/>
  <c r="AJ40" i="1"/>
  <c r="AH40" i="1"/>
  <c r="AG40" i="1"/>
  <c r="AE40" i="1"/>
  <c r="AD40" i="1"/>
  <c r="AB40" i="1"/>
  <c r="AA40" i="1"/>
  <c r="Y40" i="1"/>
  <c r="X40" i="1"/>
  <c r="V40" i="1"/>
  <c r="U40" i="1"/>
  <c r="S40" i="1"/>
  <c r="R40" i="1"/>
  <c r="P40" i="1"/>
  <c r="O40" i="1"/>
  <c r="M40" i="1"/>
  <c r="L40" i="1"/>
  <c r="AU39" i="1"/>
  <c r="AT39" i="1"/>
  <c r="AR39" i="1"/>
  <c r="AQ39" i="1"/>
  <c r="AO39" i="1"/>
  <c r="AN39" i="1"/>
  <c r="AK39" i="1"/>
  <c r="AJ39" i="1"/>
  <c r="AH39" i="1"/>
  <c r="AG39" i="1"/>
  <c r="AE39" i="1"/>
  <c r="AD39" i="1"/>
  <c r="AB39" i="1"/>
  <c r="AA39" i="1"/>
  <c r="Y39" i="1"/>
  <c r="X39" i="1"/>
  <c r="V39" i="1"/>
  <c r="U39" i="1"/>
  <c r="S39" i="1"/>
  <c r="R39" i="1"/>
  <c r="P39" i="1"/>
  <c r="O39" i="1"/>
  <c r="M39" i="1"/>
  <c r="L39" i="1"/>
  <c r="AU38" i="1"/>
  <c r="AU53" i="1" s="1"/>
  <c r="AT38" i="1"/>
  <c r="AT53" i="1" s="1"/>
  <c r="AR38" i="1"/>
  <c r="AQ38" i="1"/>
  <c r="AQ53" i="1" s="1"/>
  <c r="AO38" i="1"/>
  <c r="AO53" i="1" s="1"/>
  <c r="AN38" i="1"/>
  <c r="AK38" i="1"/>
  <c r="AK53" i="1" s="1"/>
  <c r="AJ38" i="1"/>
  <c r="AJ53" i="1" s="1"/>
  <c r="AH38" i="1"/>
  <c r="AH53" i="1" s="1"/>
  <c r="AG38" i="1"/>
  <c r="AG53" i="1" s="1"/>
  <c r="AE38" i="1"/>
  <c r="AD38" i="1"/>
  <c r="AD53" i="1" s="1"/>
  <c r="AB38" i="1"/>
  <c r="AB53" i="1" s="1"/>
  <c r="AA38" i="1"/>
  <c r="Y38" i="1"/>
  <c r="Y53" i="1" s="1"/>
  <c r="X38" i="1"/>
  <c r="X53" i="1" s="1"/>
  <c r="V38" i="1"/>
  <c r="V53" i="1" s="1"/>
  <c r="U38" i="1"/>
  <c r="U53" i="1" s="1"/>
  <c r="S38" i="1"/>
  <c r="R38" i="1"/>
  <c r="R53" i="1" s="1"/>
  <c r="P38" i="1"/>
  <c r="P53" i="1" s="1"/>
  <c r="O38" i="1"/>
  <c r="M38" i="1"/>
  <c r="L38" i="1"/>
  <c r="AS33" i="1"/>
  <c r="AS99" i="1" s="1"/>
  <c r="AR33" i="1"/>
  <c r="AP33" i="1"/>
  <c r="AN33" i="1"/>
  <c r="AN99" i="1" s="1"/>
  <c r="AM33" i="1"/>
  <c r="AM99" i="1" s="1"/>
  <c r="AI33" i="1"/>
  <c r="AF33" i="1"/>
  <c r="AE33" i="1"/>
  <c r="AC33" i="1"/>
  <c r="AB33" i="1"/>
  <c r="AA33" i="1"/>
  <c r="Z33" i="1"/>
  <c r="W33" i="1"/>
  <c r="T33" i="1"/>
  <c r="S33" i="1"/>
  <c r="Q33" i="1"/>
  <c r="P33" i="1"/>
  <c r="O33" i="1"/>
  <c r="N33" i="1"/>
  <c r="K33" i="1"/>
  <c r="H33" i="1"/>
  <c r="G33" i="1"/>
  <c r="F33" i="1"/>
  <c r="E33" i="1"/>
  <c r="AU32" i="1"/>
  <c r="AT32" i="1"/>
  <c r="AR32" i="1"/>
  <c r="AQ32" i="1"/>
  <c r="AO32" i="1"/>
  <c r="AN32" i="1"/>
  <c r="AK32" i="1"/>
  <c r="AJ32" i="1"/>
  <c r="AH32" i="1"/>
  <c r="AG32" i="1"/>
  <c r="AE32" i="1"/>
  <c r="AD32" i="1"/>
  <c r="AB32" i="1"/>
  <c r="AA32" i="1"/>
  <c r="Y32" i="1"/>
  <c r="X32" i="1"/>
  <c r="V32" i="1"/>
  <c r="U32" i="1"/>
  <c r="S32" i="1"/>
  <c r="R32" i="1"/>
  <c r="P32" i="1"/>
  <c r="O32" i="1"/>
  <c r="M32" i="1"/>
  <c r="L32" i="1"/>
  <c r="AU31" i="1"/>
  <c r="AT31" i="1"/>
  <c r="AR31" i="1"/>
  <c r="AQ31" i="1"/>
  <c r="AO31" i="1"/>
  <c r="AN31" i="1"/>
  <c r="AK31" i="1"/>
  <c r="AJ31" i="1"/>
  <c r="AH31" i="1"/>
  <c r="AG31" i="1"/>
  <c r="AE31" i="1"/>
  <c r="AD31" i="1"/>
  <c r="AB31" i="1"/>
  <c r="AA31" i="1"/>
  <c r="Y31" i="1"/>
  <c r="X31" i="1"/>
  <c r="V31" i="1"/>
  <c r="U31" i="1"/>
  <c r="S31" i="1"/>
  <c r="R31" i="1"/>
  <c r="P31" i="1"/>
  <c r="O31" i="1"/>
  <c r="M31" i="1"/>
  <c r="L31" i="1"/>
  <c r="AU30" i="1"/>
  <c r="AT30" i="1"/>
  <c r="AR30" i="1"/>
  <c r="AQ30" i="1"/>
  <c r="AO30" i="1"/>
  <c r="AN30" i="1"/>
  <c r="AK30" i="1"/>
  <c r="AJ30" i="1"/>
  <c r="AH30" i="1"/>
  <c r="AG30" i="1"/>
  <c r="AE30" i="1"/>
  <c r="AD30" i="1"/>
  <c r="AB30" i="1"/>
  <c r="AA30" i="1"/>
  <c r="Y30" i="1"/>
  <c r="X30" i="1"/>
  <c r="V30" i="1"/>
  <c r="U30" i="1"/>
  <c r="S30" i="1"/>
  <c r="R30" i="1"/>
  <c r="P30" i="1"/>
  <c r="O30" i="1"/>
  <c r="M30" i="1"/>
  <c r="L30" i="1"/>
  <c r="AU29" i="1"/>
  <c r="AT29" i="1"/>
  <c r="AR29" i="1"/>
  <c r="AQ29" i="1"/>
  <c r="AO29" i="1"/>
  <c r="AN29" i="1"/>
  <c r="AK29" i="1"/>
  <c r="AJ29" i="1"/>
  <c r="AH29" i="1"/>
  <c r="AG29" i="1"/>
  <c r="AE29" i="1"/>
  <c r="AD29" i="1"/>
  <c r="AB29" i="1"/>
  <c r="AA29" i="1"/>
  <c r="Y29" i="1"/>
  <c r="X29" i="1"/>
  <c r="V29" i="1"/>
  <c r="U29" i="1"/>
  <c r="S29" i="1"/>
  <c r="R29" i="1"/>
  <c r="P29" i="1"/>
  <c r="O29" i="1"/>
  <c r="M29" i="1"/>
  <c r="L29" i="1"/>
  <c r="AU28" i="1"/>
  <c r="AT28" i="1"/>
  <c r="AR28" i="1"/>
  <c r="AQ28" i="1"/>
  <c r="AO28" i="1"/>
  <c r="AN28" i="1"/>
  <c r="AK28" i="1"/>
  <c r="AJ28" i="1"/>
  <c r="AH28" i="1"/>
  <c r="AG28" i="1"/>
  <c r="AE28" i="1"/>
  <c r="AD28" i="1"/>
  <c r="AB28" i="1"/>
  <c r="AA28" i="1"/>
  <c r="Y28" i="1"/>
  <c r="X28" i="1"/>
  <c r="V28" i="1"/>
  <c r="U28" i="1"/>
  <c r="S28" i="1"/>
  <c r="R28" i="1"/>
  <c r="P28" i="1"/>
  <c r="O28" i="1"/>
  <c r="M28" i="1"/>
  <c r="L28" i="1"/>
  <c r="AU27" i="1"/>
  <c r="AT27" i="1"/>
  <c r="AR27" i="1"/>
  <c r="AQ27" i="1"/>
  <c r="AO27" i="1"/>
  <c r="AN27" i="1"/>
  <c r="AK27" i="1"/>
  <c r="AJ27" i="1"/>
  <c r="AH27" i="1"/>
  <c r="AG27" i="1"/>
  <c r="AE27" i="1"/>
  <c r="AD27" i="1"/>
  <c r="AB27" i="1"/>
  <c r="AA27" i="1"/>
  <c r="Y27" i="1"/>
  <c r="Y33" i="1" s="1"/>
  <c r="X27" i="1"/>
  <c r="X33" i="1" s="1"/>
  <c r="V27" i="1"/>
  <c r="V33" i="1" s="1"/>
  <c r="U27" i="1"/>
  <c r="U33" i="1" s="1"/>
  <c r="S27" i="1"/>
  <c r="R27" i="1"/>
  <c r="R33" i="1" s="1"/>
  <c r="P27" i="1"/>
  <c r="O27" i="1"/>
  <c r="M27" i="1"/>
  <c r="M33" i="1" s="1"/>
  <c r="L27" i="1"/>
  <c r="L33" i="1" s="1"/>
  <c r="AU26" i="1"/>
  <c r="AT26" i="1"/>
  <c r="AR26" i="1"/>
  <c r="AQ26" i="1"/>
  <c r="AO26" i="1"/>
  <c r="AN26" i="1"/>
  <c r="AK26" i="1"/>
  <c r="AJ26" i="1"/>
  <c r="AH26" i="1"/>
  <c r="AG26" i="1"/>
  <c r="AE26" i="1"/>
  <c r="AD26" i="1"/>
  <c r="AB26" i="1"/>
  <c r="AA26" i="1"/>
  <c r="Y26" i="1"/>
  <c r="X26" i="1"/>
  <c r="V26" i="1"/>
  <c r="U26" i="1"/>
  <c r="S26" i="1"/>
  <c r="R26" i="1"/>
  <c r="P26" i="1"/>
  <c r="O26" i="1"/>
  <c r="M26" i="1"/>
  <c r="L26" i="1"/>
  <c r="AU25" i="1"/>
  <c r="AT25" i="1"/>
  <c r="AR25" i="1"/>
  <c r="AQ25" i="1"/>
  <c r="AO25" i="1"/>
  <c r="AN25" i="1"/>
  <c r="AK25" i="1"/>
  <c r="AJ25" i="1"/>
  <c r="AH25" i="1"/>
  <c r="AG25" i="1"/>
  <c r="AE25" i="1"/>
  <c r="AD25" i="1"/>
  <c r="AB25" i="1"/>
  <c r="AA25" i="1"/>
  <c r="Y25" i="1"/>
  <c r="X25" i="1"/>
  <c r="V25" i="1"/>
  <c r="U25" i="1"/>
  <c r="S25" i="1"/>
  <c r="R25" i="1"/>
  <c r="P25" i="1"/>
  <c r="O25" i="1"/>
  <c r="M25" i="1"/>
  <c r="L25" i="1"/>
  <c r="AU24" i="1"/>
  <c r="AT24" i="1"/>
  <c r="AR24" i="1"/>
  <c r="AQ24" i="1"/>
  <c r="AO24" i="1"/>
  <c r="AN24" i="1"/>
  <c r="AK24" i="1"/>
  <c r="AJ24" i="1"/>
  <c r="AH24" i="1"/>
  <c r="AG24" i="1"/>
  <c r="AE24" i="1"/>
  <c r="AD24" i="1"/>
  <c r="AB24" i="1"/>
  <c r="AA24" i="1"/>
  <c r="Y24" i="1"/>
  <c r="X24" i="1"/>
  <c r="V24" i="1"/>
  <c r="U24" i="1"/>
  <c r="S24" i="1"/>
  <c r="R24" i="1"/>
  <c r="P24" i="1"/>
  <c r="O24" i="1"/>
  <c r="M24" i="1"/>
  <c r="L24" i="1"/>
  <c r="AU23" i="1"/>
  <c r="AT23" i="1"/>
  <c r="AR23" i="1"/>
  <c r="AQ23" i="1"/>
  <c r="AO23" i="1"/>
  <c r="AN23" i="1"/>
  <c r="AK23" i="1"/>
  <c r="AJ23" i="1"/>
  <c r="AH23" i="1"/>
  <c r="AG23" i="1"/>
  <c r="AE23" i="1"/>
  <c r="AD23" i="1"/>
  <c r="AB23" i="1"/>
  <c r="AA23" i="1"/>
  <c r="Y23" i="1"/>
  <c r="X23" i="1"/>
  <c r="V23" i="1"/>
  <c r="U23" i="1"/>
  <c r="S23" i="1"/>
  <c r="R23" i="1"/>
  <c r="P23" i="1"/>
  <c r="O23" i="1"/>
  <c r="M23" i="1"/>
  <c r="L23" i="1"/>
  <c r="AU22" i="1"/>
  <c r="AT22" i="1"/>
  <c r="AR22" i="1"/>
  <c r="AQ22" i="1"/>
  <c r="AO22" i="1"/>
  <c r="AN22" i="1"/>
  <c r="AK22" i="1"/>
  <c r="AJ22" i="1"/>
  <c r="AH22" i="1"/>
  <c r="AG22" i="1"/>
  <c r="AE22" i="1"/>
  <c r="AD22" i="1"/>
  <c r="AB22" i="1"/>
  <c r="AA22" i="1"/>
  <c r="Y22" i="1"/>
  <c r="X22" i="1"/>
  <c r="V22" i="1"/>
  <c r="U22" i="1"/>
  <c r="S22" i="1"/>
  <c r="R22" i="1"/>
  <c r="P22" i="1"/>
  <c r="O22" i="1"/>
  <c r="M22" i="1"/>
  <c r="L22" i="1"/>
  <c r="AU21" i="1"/>
  <c r="AT21" i="1"/>
  <c r="AR21" i="1"/>
  <c r="AQ21" i="1"/>
  <c r="AO21" i="1"/>
  <c r="AN21" i="1"/>
  <c r="AK21" i="1"/>
  <c r="AJ21" i="1"/>
  <c r="AH21" i="1"/>
  <c r="AG21" i="1"/>
  <c r="AE21" i="1"/>
  <c r="AD21" i="1"/>
  <c r="AB21" i="1"/>
  <c r="AA21" i="1"/>
  <c r="Y21" i="1"/>
  <c r="X21" i="1"/>
  <c r="V21" i="1"/>
  <c r="U21" i="1"/>
  <c r="S21" i="1"/>
  <c r="R21" i="1"/>
  <c r="P21" i="1"/>
  <c r="O21" i="1"/>
  <c r="M21" i="1"/>
  <c r="L21" i="1"/>
  <c r="AU20" i="1"/>
  <c r="AT20" i="1"/>
  <c r="AR20" i="1"/>
  <c r="AQ20" i="1"/>
  <c r="AO20" i="1"/>
  <c r="AN20" i="1"/>
  <c r="AK20" i="1"/>
  <c r="AJ20" i="1"/>
  <c r="AH20" i="1"/>
  <c r="AG20" i="1"/>
  <c r="AE20" i="1"/>
  <c r="AD20" i="1"/>
  <c r="AB20" i="1"/>
  <c r="AA20" i="1"/>
  <c r="Y20" i="1"/>
  <c r="X20" i="1"/>
  <c r="V20" i="1"/>
  <c r="U20" i="1"/>
  <c r="S20" i="1"/>
  <c r="R20" i="1"/>
  <c r="P20" i="1"/>
  <c r="O20" i="1"/>
  <c r="M20" i="1"/>
  <c r="L20" i="1"/>
  <c r="AU19" i="1"/>
  <c r="AU33" i="1" s="1"/>
  <c r="AT19" i="1"/>
  <c r="AT33" i="1" s="1"/>
  <c r="AR19" i="1"/>
  <c r="AQ19" i="1"/>
  <c r="AQ33" i="1" s="1"/>
  <c r="AO19" i="1"/>
  <c r="AO33" i="1" s="1"/>
  <c r="AO99" i="1" s="1"/>
  <c r="AN19" i="1"/>
  <c r="AK19" i="1"/>
  <c r="AK33" i="1" s="1"/>
  <c r="AJ19" i="1"/>
  <c r="AJ33" i="1" s="1"/>
  <c r="AH19" i="1"/>
  <c r="AH33" i="1" s="1"/>
  <c r="AG19" i="1"/>
  <c r="AG33" i="1" s="1"/>
  <c r="AE19" i="1"/>
  <c r="AD19" i="1"/>
  <c r="AD33" i="1" s="1"/>
  <c r="AB19" i="1"/>
  <c r="AA19" i="1"/>
  <c r="Y19" i="1"/>
  <c r="X19" i="1"/>
  <c r="V19" i="1"/>
  <c r="U19" i="1"/>
  <c r="S19" i="1"/>
  <c r="R19" i="1"/>
  <c r="P19" i="1"/>
  <c r="O19" i="1"/>
  <c r="M19" i="1"/>
  <c r="L19" i="1"/>
  <c r="AS14" i="1"/>
  <c r="AS96" i="1" s="1"/>
  <c r="AR14" i="1"/>
  <c r="AR96" i="1" s="1"/>
  <c r="AP14" i="1"/>
  <c r="AO14" i="1"/>
  <c r="AN14" i="1"/>
  <c r="AM14" i="1"/>
  <c r="AM96" i="1" s="1"/>
  <c r="AI14" i="1"/>
  <c r="AI96" i="1" s="1"/>
  <c r="AF14" i="1"/>
  <c r="AF96" i="1" s="1"/>
  <c r="AE14" i="1"/>
  <c r="AE96" i="1" s="1"/>
  <c r="AC14" i="1"/>
  <c r="AB14" i="1"/>
  <c r="AA14" i="1"/>
  <c r="AA96" i="1" s="1"/>
  <c r="Z14" i="1"/>
  <c r="Z96" i="1" s="1"/>
  <c r="W14" i="1"/>
  <c r="W96" i="1" s="1"/>
  <c r="T14" i="1"/>
  <c r="T96" i="1" s="1"/>
  <c r="S14" i="1"/>
  <c r="S96" i="1" s="1"/>
  <c r="Q14" i="1"/>
  <c r="P14" i="1"/>
  <c r="O14" i="1"/>
  <c r="O96" i="1" s="1"/>
  <c r="N14" i="1"/>
  <c r="N96" i="1" s="1"/>
  <c r="K14" i="1"/>
  <c r="K96" i="1" s="1"/>
  <c r="H14" i="1"/>
  <c r="H96" i="1" s="1"/>
  <c r="G14" i="1"/>
  <c r="G96" i="1" s="1"/>
  <c r="F14" i="1"/>
  <c r="F96" i="1" s="1"/>
  <c r="E14" i="1"/>
  <c r="E96" i="1" s="1"/>
  <c r="AU13" i="1"/>
  <c r="AT13" i="1"/>
  <c r="AR13" i="1"/>
  <c r="AQ13" i="1"/>
  <c r="AO13" i="1"/>
  <c r="AN13" i="1"/>
  <c r="AK13" i="1"/>
  <c r="AK99" i="1" s="1"/>
  <c r="AJ13" i="1"/>
  <c r="AJ99" i="1" s="1"/>
  <c r="AH13" i="1"/>
  <c r="AG13" i="1"/>
  <c r="AE13" i="1"/>
  <c r="AE99" i="1" s="1"/>
  <c r="AD13" i="1"/>
  <c r="AD99" i="1" s="1"/>
  <c r="AB13" i="1"/>
  <c r="AB99" i="1" s="1"/>
  <c r="AA13" i="1"/>
  <c r="AA99" i="1" s="1"/>
  <c r="Y13" i="1"/>
  <c r="X13" i="1"/>
  <c r="V13" i="1"/>
  <c r="U13" i="1"/>
  <c r="S13" i="1"/>
  <c r="R13" i="1"/>
  <c r="P13" i="1"/>
  <c r="O13" i="1"/>
  <c r="M13" i="1"/>
  <c r="L13" i="1"/>
  <c r="AU12" i="1"/>
  <c r="AT12" i="1"/>
  <c r="AR12" i="1"/>
  <c r="AR98" i="1" s="1"/>
  <c r="AQ12" i="1"/>
  <c r="AQ98" i="1" s="1"/>
  <c r="AO12" i="1"/>
  <c r="AO98" i="1" s="1"/>
  <c r="AN12" i="1"/>
  <c r="AN98" i="1" s="1"/>
  <c r="AK12" i="1"/>
  <c r="AJ12" i="1"/>
  <c r="AH12" i="1"/>
  <c r="AG12" i="1"/>
  <c r="AE12" i="1"/>
  <c r="AD12" i="1"/>
  <c r="AB12" i="1"/>
  <c r="AA12" i="1"/>
  <c r="Y12" i="1"/>
  <c r="X12" i="1"/>
  <c r="V12" i="1"/>
  <c r="U12" i="1"/>
  <c r="S12" i="1"/>
  <c r="R12" i="1"/>
  <c r="P12" i="1"/>
  <c r="O12" i="1"/>
  <c r="M12" i="1"/>
  <c r="L12" i="1"/>
  <c r="AU11" i="1"/>
  <c r="AT11" i="1"/>
  <c r="AR11" i="1"/>
  <c r="AQ11" i="1"/>
  <c r="AO11" i="1"/>
  <c r="AN11" i="1"/>
  <c r="AK11" i="1"/>
  <c r="AJ11" i="1"/>
  <c r="AH11" i="1"/>
  <c r="AG11" i="1"/>
  <c r="AE11" i="1"/>
  <c r="AD11" i="1"/>
  <c r="AB11" i="1"/>
  <c r="AA11" i="1"/>
  <c r="Y11" i="1"/>
  <c r="X11" i="1"/>
  <c r="V11" i="1"/>
  <c r="U11" i="1"/>
  <c r="S11" i="1"/>
  <c r="R11" i="1"/>
  <c r="P11" i="1"/>
  <c r="O11" i="1"/>
  <c r="M11" i="1"/>
  <c r="L11" i="1"/>
  <c r="AU10" i="1"/>
  <c r="AT10" i="1"/>
  <c r="AR10" i="1"/>
  <c r="AQ10" i="1"/>
  <c r="AO10" i="1"/>
  <c r="AN10" i="1"/>
  <c r="AK10" i="1"/>
  <c r="AJ10" i="1"/>
  <c r="AH10" i="1"/>
  <c r="AG10" i="1"/>
  <c r="AE10" i="1"/>
  <c r="AD10" i="1"/>
  <c r="AB10" i="1"/>
  <c r="AA10" i="1"/>
  <c r="Y10" i="1"/>
  <c r="X10" i="1"/>
  <c r="V10" i="1"/>
  <c r="U10" i="1"/>
  <c r="S10" i="1"/>
  <c r="R10" i="1"/>
  <c r="P10" i="1"/>
  <c r="O10" i="1"/>
  <c r="M10" i="1"/>
  <c r="L10" i="1"/>
  <c r="AU9" i="1"/>
  <c r="AT9" i="1"/>
  <c r="AR9" i="1"/>
  <c r="AQ9" i="1"/>
  <c r="AO9" i="1"/>
  <c r="AN9" i="1"/>
  <c r="AK9" i="1"/>
  <c r="AJ9" i="1"/>
  <c r="AH9" i="1"/>
  <c r="AG9" i="1"/>
  <c r="AE9" i="1"/>
  <c r="AD9" i="1"/>
  <c r="AB9" i="1"/>
  <c r="AA9" i="1"/>
  <c r="Y9" i="1"/>
  <c r="X9" i="1"/>
  <c r="V9" i="1"/>
  <c r="U9" i="1"/>
  <c r="S9" i="1"/>
  <c r="R9" i="1"/>
  <c r="P9" i="1"/>
  <c r="O9" i="1"/>
  <c r="M9" i="1"/>
  <c r="L9" i="1"/>
  <c r="AU8" i="1"/>
  <c r="AU14" i="1" s="1"/>
  <c r="AT8" i="1"/>
  <c r="AT14" i="1" s="1"/>
  <c r="AT96" i="1" s="1"/>
  <c r="AR8" i="1"/>
  <c r="AQ8" i="1"/>
  <c r="AQ14" i="1" s="1"/>
  <c r="AQ96" i="1" s="1"/>
  <c r="AO8" i="1"/>
  <c r="AN8" i="1"/>
  <c r="AK8" i="1"/>
  <c r="AK14" i="1" s="1"/>
  <c r="AJ8" i="1"/>
  <c r="AJ14" i="1" s="1"/>
  <c r="AJ96" i="1" s="1"/>
  <c r="AH8" i="1"/>
  <c r="AH14" i="1" s="1"/>
  <c r="AG8" i="1"/>
  <c r="AG14" i="1" s="1"/>
  <c r="AE8" i="1"/>
  <c r="AD8" i="1"/>
  <c r="AD14" i="1" s="1"/>
  <c r="AD96" i="1" s="1"/>
  <c r="AB8" i="1"/>
  <c r="AA8" i="1"/>
  <c r="Y8" i="1"/>
  <c r="Y14" i="1" s="1"/>
  <c r="X8" i="1"/>
  <c r="X14" i="1" s="1"/>
  <c r="X96" i="1" s="1"/>
  <c r="V8" i="1"/>
  <c r="V14" i="1" s="1"/>
  <c r="U8" i="1"/>
  <c r="U14" i="1" s="1"/>
  <c r="U96" i="1" s="1"/>
  <c r="S8" i="1"/>
  <c r="R8" i="1"/>
  <c r="R14" i="1" s="1"/>
  <c r="R96" i="1" s="1"/>
  <c r="P8" i="1"/>
  <c r="O8" i="1"/>
  <c r="M8" i="1"/>
  <c r="M14" i="1" s="1"/>
  <c r="L8" i="1"/>
  <c r="L14" i="1" s="1"/>
  <c r="L96" i="1" s="1"/>
  <c r="AN96" i="1" l="1"/>
  <c r="AM103" i="1"/>
  <c r="AV99" i="1"/>
  <c r="M96" i="1"/>
  <c r="Y96" i="1"/>
  <c r="AK96" i="1"/>
  <c r="AO96" i="1"/>
  <c r="AB96" i="1"/>
  <c r="V96" i="1"/>
  <c r="AU96" i="1"/>
  <c r="P96" i="1"/>
  <c r="AQ99" i="1"/>
  <c r="AG64" i="1"/>
  <c r="AG96" i="1" s="1"/>
  <c r="AH64" i="1"/>
  <c r="AH96" i="1" s="1"/>
</calcChain>
</file>

<file path=xl/comments1.xml><?xml version="1.0" encoding="utf-8"?>
<comments xmlns="http://schemas.openxmlformats.org/spreadsheetml/2006/main">
  <authors>
    <author>Labrucherie, Sylvia</author>
  </authors>
  <commentList>
    <comment ref="D10" authorId="0">
      <text>
        <r>
          <rPr>
            <b/>
            <sz val="8"/>
            <color indexed="81"/>
            <rFont val="Tahoma"/>
            <family val="2"/>
          </rPr>
          <t>Labrucherie, Sylvia:</t>
        </r>
        <r>
          <rPr>
            <sz val="8"/>
            <color indexed="81"/>
            <rFont val="Tahoma"/>
            <family val="2"/>
          </rPr>
          <t xml:space="preserve">
Castle Rock POP 48,231</t>
        </r>
      </text>
    </comment>
    <comment ref="D12" authorId="0">
      <text>
        <r>
          <rPr>
            <b/>
            <sz val="8"/>
            <color indexed="81"/>
            <rFont val="Tahoma"/>
            <family val="2"/>
          </rPr>
          <t>Labrucherie, Sylvia:</t>
        </r>
        <r>
          <rPr>
            <sz val="8"/>
            <color indexed="81"/>
            <rFont val="Tahoma"/>
            <family val="2"/>
          </rPr>
          <t xml:space="preserve">
Douglas County 
POP 285,465</t>
        </r>
      </text>
    </comment>
    <comment ref="D45" authorId="0">
      <text>
        <r>
          <rPr>
            <b/>
            <sz val="8"/>
            <color indexed="81"/>
            <rFont val="Tahoma"/>
            <family val="2"/>
          </rPr>
          <t>Labrucherie, Sylvia:</t>
        </r>
        <r>
          <rPr>
            <sz val="8"/>
            <color indexed="81"/>
            <rFont val="Tahoma"/>
            <family val="2"/>
          </rPr>
          <t xml:space="preserve">
COUNTY POP 146,725
Grand Jct POP 58,566</t>
        </r>
      </text>
    </comment>
    <comment ref="D58" authorId="0">
      <text>
        <r>
          <rPr>
            <b/>
            <sz val="8"/>
            <color indexed="81"/>
            <rFont val="Tahoma"/>
            <family val="2"/>
          </rPr>
          <t>Labrucherie, Sylvia:</t>
        </r>
        <r>
          <rPr>
            <sz val="8"/>
            <color indexed="81"/>
            <rFont val="Tahoma"/>
            <family val="2"/>
          </rPr>
          <t xml:space="preserve">
POP 294,567</t>
        </r>
      </text>
    </comment>
    <comment ref="D59" authorId="0">
      <text>
        <r>
          <rPr>
            <b/>
            <sz val="8"/>
            <color indexed="81"/>
            <rFont val="Tahoma"/>
            <family val="2"/>
          </rPr>
          <t>Labrucherie, Sylvia:</t>
        </r>
        <r>
          <rPr>
            <sz val="8"/>
            <color indexed="81"/>
            <rFont val="Tahoma"/>
            <family val="2"/>
          </rPr>
          <t xml:space="preserve">
POP 66,859</t>
        </r>
      </text>
    </comment>
    <comment ref="D62" authorId="0">
      <text>
        <r>
          <rPr>
            <b/>
            <sz val="8"/>
            <color indexed="81"/>
            <rFont val="Tahoma"/>
            <family val="2"/>
          </rPr>
          <t>Labrucherie, Sylvia:</t>
        </r>
        <r>
          <rPr>
            <sz val="8"/>
            <color indexed="81"/>
            <rFont val="Tahoma"/>
            <family val="2"/>
          </rPr>
          <t xml:space="preserve">
POP of Boulder 97,385</t>
        </r>
      </text>
    </comment>
    <comment ref="D63" authorId="0">
      <text>
        <r>
          <rPr>
            <b/>
            <sz val="8"/>
            <color indexed="81"/>
            <rFont val="Tahoma"/>
            <family val="2"/>
          </rPr>
          <t>Labrucherie, Sylvia:</t>
        </r>
        <r>
          <rPr>
            <sz val="8"/>
            <color indexed="81"/>
            <rFont val="Tahoma"/>
            <family val="2"/>
          </rPr>
          <t xml:space="preserve">
POP 252,825</t>
        </r>
      </text>
    </comment>
  </commentList>
</comments>
</file>

<file path=xl/sharedStrings.xml><?xml version="1.0" encoding="utf-8"?>
<sst xmlns="http://schemas.openxmlformats.org/spreadsheetml/2006/main" count="686" uniqueCount="150">
  <si>
    <r>
      <rPr>
        <sz val="14"/>
        <color indexed="8"/>
        <rFont val="Calibri"/>
        <family val="2"/>
      </rPr>
      <t xml:space="preserve">New Applicants in </t>
    </r>
    <r>
      <rPr>
        <b/>
        <sz val="14"/>
        <color indexed="8"/>
        <rFont val="Calibri"/>
        <family val="2"/>
      </rPr>
      <t>BOLD</t>
    </r>
  </si>
  <si>
    <t>July 28, 2011 (14:00)</t>
  </si>
  <si>
    <t>NUMBER</t>
  </si>
  <si>
    <t>REGION</t>
  </si>
  <si>
    <t>APPLICANT</t>
  </si>
  <si>
    <t>TYPE</t>
  </si>
  <si>
    <t>C&amp;A</t>
  </si>
  <si>
    <r>
      <t xml:space="preserve">5310 </t>
    </r>
    <r>
      <rPr>
        <sz val="12"/>
        <color indexed="9"/>
        <rFont val="Arial Narrow"/>
        <family val="2"/>
      </rPr>
      <t>— Transp. for Elderly and People with Disabilities</t>
    </r>
  </si>
  <si>
    <r>
      <t>5311</t>
    </r>
    <r>
      <rPr>
        <sz val="12"/>
        <color indexed="9"/>
        <rFont val="Arial Narrow"/>
        <family val="2"/>
      </rPr>
      <t xml:space="preserve"> — Rural Public</t>
    </r>
  </si>
  <si>
    <r>
      <t xml:space="preserve">5316 </t>
    </r>
    <r>
      <rPr>
        <sz val="12"/>
        <color indexed="9"/>
        <rFont val="Arial Narrow"/>
        <family val="2"/>
      </rPr>
      <t>— Job Access and Reverse Commute</t>
    </r>
  </si>
  <si>
    <r>
      <t>5317</t>
    </r>
    <r>
      <rPr>
        <sz val="12"/>
        <color indexed="9"/>
        <rFont val="Arial Narrow"/>
        <family val="2"/>
      </rPr>
      <t xml:space="preserve"> — New Freedom</t>
    </r>
  </si>
  <si>
    <t>RECOMMENDATION</t>
  </si>
  <si>
    <t>Capital</t>
  </si>
  <si>
    <t xml:space="preserve">Mobility Mgt </t>
  </si>
  <si>
    <t>Admin</t>
  </si>
  <si>
    <t>Operating</t>
  </si>
  <si>
    <t>Mobility Mgt</t>
  </si>
  <si>
    <t>Planning</t>
  </si>
  <si>
    <t>Reader</t>
  </si>
  <si>
    <t>Federal</t>
  </si>
  <si>
    <t>Local</t>
  </si>
  <si>
    <t>Total</t>
  </si>
  <si>
    <t>R1</t>
  </si>
  <si>
    <t>Black Hawk, City of</t>
  </si>
  <si>
    <t>Rur</t>
  </si>
  <si>
    <t>X</t>
  </si>
  <si>
    <t>Gramlick, White, O’Connor</t>
  </si>
  <si>
    <t>Breckenridge, Town of</t>
  </si>
  <si>
    <t>Sandoval, Sprick, O’Connor</t>
  </si>
  <si>
    <t>Castle Rock Senior Center, Inc.</t>
  </si>
  <si>
    <t>ALL</t>
  </si>
  <si>
    <t>East Central COG</t>
  </si>
  <si>
    <t>Aging, O’Connor, Sudmeier</t>
  </si>
  <si>
    <t>Douglas County</t>
  </si>
  <si>
    <t>SmU</t>
  </si>
  <si>
    <t>Summit County</t>
  </si>
  <si>
    <t>Aging, O’Connor, Sprick</t>
  </si>
  <si>
    <t>SUB TOTAL</t>
  </si>
  <si>
    <t>Mobility Management</t>
  </si>
  <si>
    <t>R2</t>
  </si>
  <si>
    <t>Community Intersections (Commonworks)</t>
  </si>
  <si>
    <t>Thompson, O’Connor, Aging</t>
  </si>
  <si>
    <t>Community of Caring</t>
  </si>
  <si>
    <t>Aging, Thompson, Sudmeier</t>
  </si>
  <si>
    <t>El Paso Fountain Valley Senior Center</t>
  </si>
  <si>
    <t>O’Connor, Sudmeier, Aging</t>
  </si>
  <si>
    <t>Goodwill Industries of Col.  Springs</t>
  </si>
  <si>
    <t>Gramlick, Thompson, O’Connor</t>
  </si>
  <si>
    <t>La Junta, City of</t>
  </si>
  <si>
    <t>Thompson, O’Connor, Gramlick</t>
  </si>
  <si>
    <t>Las Animas Rehabilitation Center</t>
  </si>
  <si>
    <t>Gramlick, Thompson, Sudmeier</t>
  </si>
  <si>
    <t>Pikes Peak Area COG</t>
  </si>
  <si>
    <t>Urb</t>
  </si>
  <si>
    <t>Sudmeier, White, Gramlick</t>
  </si>
  <si>
    <t>Pikes Peak Partnership (Amblicab)</t>
  </si>
  <si>
    <t>Thompson, Sudmeier, White</t>
  </si>
  <si>
    <t>Prowers County</t>
  </si>
  <si>
    <t>Rocky Mtn. Health Care Services</t>
  </si>
  <si>
    <t>Senior Resource Development Agency, Pueblo, Inc.</t>
  </si>
  <si>
    <t>Aging, White, O’Connor</t>
  </si>
  <si>
    <t>Silver Key Senior Services</t>
  </si>
  <si>
    <t>Thompson, Aging, Sandoval</t>
  </si>
  <si>
    <t>South Central COG</t>
  </si>
  <si>
    <t>Gramlick, Thompson, Aging</t>
  </si>
  <si>
    <t>Upper Arkansas Area COG</t>
  </si>
  <si>
    <t>Sudmeier, Sandoval, Gramlick</t>
  </si>
  <si>
    <t>R3</t>
  </si>
  <si>
    <t>All Points Transit (Montrose County Senior Services)</t>
  </si>
  <si>
    <t>Aging, White, Sprick</t>
  </si>
  <si>
    <t>Eagle County</t>
  </si>
  <si>
    <t>Gramlick, Sudmeier, Sprick</t>
  </si>
  <si>
    <t>Glenwood Springs, City of</t>
  </si>
  <si>
    <t>Gunnison Valley RTA</t>
  </si>
  <si>
    <t>Jackson County Council on Aging</t>
  </si>
  <si>
    <t>Thompson, Sprick, Aging</t>
  </si>
  <si>
    <t>Lake County</t>
  </si>
  <si>
    <t>Sandoval, Sprick, White</t>
  </si>
  <si>
    <t>Mesa County (Grand Valley MPO)</t>
  </si>
  <si>
    <t>Mountain Express-Crested Butte</t>
  </si>
  <si>
    <t>Gramlick, White, Sprick</t>
  </si>
  <si>
    <t>Northwest Colorado COG</t>
  </si>
  <si>
    <t>Sprick, Sudmeier, Gramlick</t>
  </si>
  <si>
    <t>Roaring Fork Transport. Authority</t>
  </si>
  <si>
    <t>White, Aging, Thompson</t>
  </si>
  <si>
    <t>Routt County</t>
  </si>
  <si>
    <t>Sandoval, Sprick, Thompson</t>
  </si>
  <si>
    <t>Routt County Council on Aging</t>
  </si>
  <si>
    <t>Gramlick, Sprick, White</t>
  </si>
  <si>
    <t>Snowmass Village</t>
  </si>
  <si>
    <t>Steamboat Springs, City of</t>
  </si>
  <si>
    <t>R4</t>
  </si>
  <si>
    <t>Boulder County Transportation</t>
  </si>
  <si>
    <t>Sandoval, White, Sudmeier</t>
  </si>
  <si>
    <t>Loveland, City of</t>
  </si>
  <si>
    <t>Sandoval, Aging, Gramlick</t>
  </si>
  <si>
    <t>North Front Range MPO</t>
  </si>
  <si>
    <t>Sandoval, Thompson, White</t>
  </si>
  <si>
    <t>Sandoval, Sprick, Aging</t>
  </si>
  <si>
    <t>Special Transit</t>
  </si>
  <si>
    <t>Weld County</t>
  </si>
  <si>
    <t>R5</t>
  </si>
  <si>
    <t>Archuleta County</t>
  </si>
  <si>
    <t>White, O’Connor, Sudmeier</t>
  </si>
  <si>
    <t>Community Connections</t>
  </si>
  <si>
    <t>Thompson, O’Connor, White</t>
  </si>
  <si>
    <t>Dolores County Senior Services</t>
  </si>
  <si>
    <t>Durango, City of</t>
  </si>
  <si>
    <t>Montezuma Senior Services</t>
  </si>
  <si>
    <t>Gramlick, Sandoval, Aging</t>
  </si>
  <si>
    <t>Mountain Village, Town of</t>
  </si>
  <si>
    <t>Neighbor-to-Neighbor/Chaffee Shuttle</t>
  </si>
  <si>
    <t>Southern Ute Community Action Program</t>
  </si>
  <si>
    <t>R6</t>
  </si>
  <si>
    <t>Denver Regional Mobility &amp; Access Council</t>
  </si>
  <si>
    <t>Seniors’ Resource Center</t>
  </si>
  <si>
    <t>ICB</t>
  </si>
  <si>
    <t>Black Hills</t>
  </si>
  <si>
    <t>Burlington Trailways</t>
  </si>
  <si>
    <t>Greyhound</t>
  </si>
  <si>
    <t>Mesa County</t>
  </si>
  <si>
    <t>Chaffee Shuttle</t>
  </si>
  <si>
    <t>Prestige</t>
  </si>
  <si>
    <t>TOTAL ALL BY GRANT</t>
  </si>
  <si>
    <t>SUM</t>
  </si>
  <si>
    <r>
      <t>TOTAL FTA REQUEST</t>
    </r>
    <r>
      <rPr>
        <b/>
        <sz val="11"/>
        <color indexed="8"/>
        <rFont val="Calibri"/>
        <family val="2"/>
      </rPr>
      <t xml:space="preserve"> SMUZA</t>
    </r>
  </si>
  <si>
    <r>
      <t xml:space="preserve">TOTAL FTA REQUEST </t>
    </r>
    <r>
      <rPr>
        <b/>
        <sz val="11"/>
        <color indexed="8"/>
        <rFont val="Calibri"/>
        <family val="2"/>
      </rPr>
      <t>SMUZA</t>
    </r>
  </si>
  <si>
    <r>
      <t>TOTAL  FTA REQUEST</t>
    </r>
    <r>
      <rPr>
        <b/>
        <sz val="11"/>
        <color indexed="8"/>
        <rFont val="Calibri"/>
        <family val="2"/>
      </rPr>
      <t xml:space="preserve"> RURAL</t>
    </r>
  </si>
  <si>
    <r>
      <t xml:space="preserve">TOTAL  FTA REQUEST </t>
    </r>
    <r>
      <rPr>
        <b/>
        <sz val="11"/>
        <color indexed="8"/>
        <rFont val="Calibri"/>
        <family val="2"/>
      </rPr>
      <t>RURAL</t>
    </r>
  </si>
  <si>
    <r>
      <t>APPROPRIATION 2011</t>
    </r>
    <r>
      <rPr>
        <b/>
        <sz val="9"/>
        <rFont val="Arial"/>
        <family val="2"/>
      </rPr>
      <t xml:space="preserve"> Small Urbanized Areas </t>
    </r>
    <r>
      <rPr>
        <sz val="9"/>
        <rFont val="Arial"/>
        <family val="2"/>
      </rPr>
      <t>(we have older funds to use)</t>
    </r>
  </si>
  <si>
    <t>FTA REQUEST</t>
  </si>
  <si>
    <r>
      <t xml:space="preserve">APPROPRIATION 2011 </t>
    </r>
    <r>
      <rPr>
        <b/>
        <sz val="10"/>
        <rFont val="Calibri"/>
        <family val="2"/>
      </rPr>
      <t>Small Urbanized Areas</t>
    </r>
  </si>
  <si>
    <r>
      <t xml:space="preserve">APPROPRIATION 2011 </t>
    </r>
    <r>
      <rPr>
        <b/>
        <sz val="9"/>
        <rFont val="Arial"/>
        <family val="2"/>
      </rPr>
      <t>Nonurbanized Areas</t>
    </r>
    <r>
      <rPr>
        <sz val="9"/>
        <rFont val="Arial"/>
        <family val="2"/>
      </rPr>
      <t xml:space="preserve">  (we have older funds to use (I think))</t>
    </r>
  </si>
  <si>
    <r>
      <t xml:space="preserve">APPROPRIATION 2011 </t>
    </r>
    <r>
      <rPr>
        <b/>
        <sz val="10"/>
        <rFont val="Calibri"/>
        <family val="2"/>
      </rPr>
      <t>Nonurbanized Areas</t>
    </r>
  </si>
  <si>
    <t>FUND ALL JARC</t>
  </si>
  <si>
    <t xml:space="preserve">BALANCE OF RURAL NF if we don't pay for Durango's capital request. </t>
  </si>
  <si>
    <t>SM UZA:</t>
  </si>
  <si>
    <t>SMUZA NF REQUEST</t>
  </si>
  <si>
    <t>SMUZA NF APPROPRIATION</t>
  </si>
  <si>
    <t>AMOUNT SHORT</t>
  </si>
  <si>
    <t>? DEDUCT SPECIAL TRANSIT MOBILITY MANAGERS</t>
  </si>
  <si>
    <t>BAL</t>
  </si>
  <si>
    <t>? DEDUCT SOME PORTION OF DOUGLAS COUNTY?</t>
  </si>
  <si>
    <t>? DEDUCT SPECIAL TRANSIT CAPITAL</t>
  </si>
  <si>
    <t>REVISED AMOUNT SHORT</t>
  </si>
  <si>
    <t>2012-2013 FTA Section 5316 JARC Grant Applications</t>
  </si>
  <si>
    <t>Fund 100%</t>
  </si>
  <si>
    <t>NE Colo Assoc. of Local Governments</t>
  </si>
  <si>
    <t>FTA REQUEST ?</t>
  </si>
  <si>
    <t xml:space="preserve">Hinsdale County Public Health ( to be funded with ARRA funds)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</si>
</sst>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164" formatCode="&quot;$&quot;#,##0"/>
  </numFmts>
  <fonts count="4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8"/>
      <color rgb="FFFFFFFF"/>
      <name val="Arial Narrow"/>
      <family val="2"/>
    </font>
    <font>
      <b/>
      <sz val="10"/>
      <color rgb="FFFFFFFF"/>
      <name val="Arial Narrow"/>
      <family val="2"/>
    </font>
    <font>
      <b/>
      <sz val="8"/>
      <color rgb="FFFFFFFF"/>
      <name val="Arial Narrow"/>
      <family val="2"/>
    </font>
    <font>
      <b/>
      <sz val="10"/>
      <color theme="9" tint="-0.249977111117893"/>
      <name val="Arial Narrow"/>
      <family val="2"/>
    </font>
    <font>
      <b/>
      <sz val="12"/>
      <color theme="0"/>
      <name val="Arial Narrow"/>
      <family val="2"/>
    </font>
    <font>
      <sz val="12"/>
      <color indexed="9"/>
      <name val="Arial Narrow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1"/>
      <color theme="9" tint="-0.249977111117893"/>
      <name val="Calibri"/>
      <family val="2"/>
      <scheme val="minor"/>
    </font>
    <font>
      <b/>
      <sz val="9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8"/>
      <name val="Arial"/>
      <family val="2"/>
    </font>
    <font>
      <sz val="8"/>
      <color rgb="FFFF0000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 Narrow"/>
      <family val="2"/>
    </font>
    <font>
      <sz val="10"/>
      <color rgb="FFFF0000"/>
      <name val="Calibri"/>
      <family val="2"/>
      <scheme val="minor"/>
    </font>
    <font>
      <sz val="8"/>
      <color rgb="FFFF0000"/>
      <name val="Arial Narrow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rgb="FFFF0000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67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 tint="-4.9989318521683403E-2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double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theme="0" tint="-0.499984740745262"/>
      </left>
      <right style="double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double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55"/>
      </right>
      <top style="thin">
        <color indexed="64"/>
      </top>
      <bottom/>
      <diagonal/>
    </border>
    <border>
      <left style="thin">
        <color theme="0" tint="-0.499984740745262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35" fillId="0" borderId="0"/>
  </cellStyleXfs>
  <cellXfs count="269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Fill="1"/>
    <xf numFmtId="0" fontId="5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Fill="1" applyBorder="1" applyAlignment="1"/>
    <xf numFmtId="0" fontId="14" fillId="7" borderId="1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vertical="top" wrapText="1"/>
    </xf>
    <xf numFmtId="0" fontId="11" fillId="0" borderId="5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42" fontId="24" fillId="0" borderId="18" xfId="0" applyNumberFormat="1" applyFont="1" applyBorder="1" applyAlignment="1">
      <alignment vertical="top"/>
    </xf>
    <xf numFmtId="42" fontId="24" fillId="0" borderId="18" xfId="0" applyNumberFormat="1" applyFont="1" applyFill="1" applyBorder="1" applyAlignment="1">
      <alignment vertical="top"/>
    </xf>
    <xf numFmtId="42" fontId="24" fillId="0" borderId="19" xfId="0" applyNumberFormat="1" applyFont="1" applyBorder="1" applyAlignment="1">
      <alignment vertical="top"/>
    </xf>
    <xf numFmtId="42" fontId="24" fillId="0" borderId="20" xfId="0" applyNumberFormat="1" applyFont="1" applyBorder="1" applyAlignment="1">
      <alignment vertical="top"/>
    </xf>
    <xf numFmtId="42" fontId="24" fillId="0" borderId="21" xfId="0" applyNumberFormat="1" applyFont="1" applyBorder="1" applyAlignment="1">
      <alignment vertical="top"/>
    </xf>
    <xf numFmtId="42" fontId="24" fillId="0" borderId="22" xfId="0" applyNumberFormat="1" applyFont="1" applyBorder="1" applyAlignment="1">
      <alignment vertical="top"/>
    </xf>
    <xf numFmtId="42" fontId="24" fillId="0" borderId="23" xfId="0" applyNumberFormat="1" applyFont="1" applyBorder="1" applyAlignment="1">
      <alignment vertical="top"/>
    </xf>
    <xf numFmtId="42" fontId="24" fillId="0" borderId="24" xfId="0" applyNumberFormat="1" applyFont="1" applyBorder="1" applyAlignment="1">
      <alignment vertical="top"/>
    </xf>
    <xf numFmtId="42" fontId="24" fillId="0" borderId="25" xfId="0" applyNumberFormat="1" applyFont="1" applyBorder="1" applyAlignment="1">
      <alignment vertical="top"/>
    </xf>
    <xf numFmtId="42" fontId="24" fillId="0" borderId="26" xfId="0" applyNumberFormat="1" applyFont="1" applyBorder="1" applyAlignment="1">
      <alignment vertical="top"/>
    </xf>
    <xf numFmtId="42" fontId="24" fillId="0" borderId="27" xfId="0" applyNumberFormat="1" applyFont="1" applyBorder="1" applyAlignment="1">
      <alignment vertical="top"/>
    </xf>
    <xf numFmtId="42" fontId="24" fillId="0" borderId="0" xfId="0" applyNumberFormat="1" applyFont="1" applyFill="1" applyBorder="1" applyAlignment="1">
      <alignment vertical="top"/>
    </xf>
    <xf numFmtId="42" fontId="25" fillId="0" borderId="18" xfId="0" applyNumberFormat="1" applyFont="1" applyFill="1" applyBorder="1" applyAlignment="1">
      <alignment vertical="top"/>
    </xf>
    <xf numFmtId="42" fontId="25" fillId="0" borderId="27" xfId="0" applyNumberFormat="1" applyFont="1" applyBorder="1" applyAlignment="1">
      <alignment vertical="top"/>
    </xf>
    <xf numFmtId="42" fontId="26" fillId="0" borderId="18" xfId="0" applyNumberFormat="1" applyFont="1" applyBorder="1" applyAlignment="1">
      <alignment vertical="top"/>
    </xf>
    <xf numFmtId="42" fontId="26" fillId="0" borderId="18" xfId="0" applyNumberFormat="1" applyFont="1" applyFill="1" applyBorder="1" applyAlignment="1">
      <alignment vertical="top"/>
    </xf>
    <xf numFmtId="42" fontId="26" fillId="0" borderId="19" xfId="0" applyNumberFormat="1" applyFont="1" applyBorder="1" applyAlignment="1">
      <alignment vertical="top"/>
    </xf>
    <xf numFmtId="42" fontId="26" fillId="0" borderId="20" xfId="0" applyNumberFormat="1" applyFont="1" applyBorder="1" applyAlignment="1">
      <alignment vertical="top"/>
    </xf>
    <xf numFmtId="42" fontId="26" fillId="0" borderId="21" xfId="0" applyNumberFormat="1" applyFont="1" applyBorder="1" applyAlignment="1">
      <alignment vertical="top"/>
    </xf>
    <xf numFmtId="42" fontId="26" fillId="0" borderId="22" xfId="0" applyNumberFormat="1" applyFont="1" applyBorder="1" applyAlignment="1">
      <alignment vertical="top"/>
    </xf>
    <xf numFmtId="42" fontId="26" fillId="0" borderId="23" xfId="0" applyNumberFormat="1" applyFont="1" applyBorder="1" applyAlignment="1">
      <alignment vertical="top"/>
    </xf>
    <xf numFmtId="42" fontId="26" fillId="0" borderId="24" xfId="0" applyNumberFormat="1" applyFont="1" applyBorder="1" applyAlignment="1">
      <alignment vertical="top"/>
    </xf>
    <xf numFmtId="42" fontId="26" fillId="0" borderId="25" xfId="0" applyNumberFormat="1" applyFont="1" applyBorder="1" applyAlignment="1">
      <alignment vertical="top"/>
    </xf>
    <xf numFmtId="42" fontId="25" fillId="0" borderId="20" xfId="0" applyNumberFormat="1" applyFont="1" applyBorder="1" applyAlignment="1">
      <alignment vertical="top"/>
    </xf>
    <xf numFmtId="42" fontId="25" fillId="0" borderId="21" xfId="0" applyNumberFormat="1" applyFont="1" applyBorder="1" applyAlignment="1">
      <alignment vertical="top"/>
    </xf>
    <xf numFmtId="42" fontId="26" fillId="0" borderId="26" xfId="0" applyNumberFormat="1" applyFont="1" applyBorder="1" applyAlignment="1">
      <alignment vertical="top"/>
    </xf>
    <xf numFmtId="42" fontId="26" fillId="0" borderId="27" xfId="0" applyNumberFormat="1" applyFont="1" applyBorder="1" applyAlignment="1">
      <alignment vertical="top"/>
    </xf>
    <xf numFmtId="42" fontId="26" fillId="0" borderId="0" xfId="0" applyNumberFormat="1" applyFont="1" applyFill="1" applyBorder="1" applyAlignment="1">
      <alignment vertical="top"/>
    </xf>
    <xf numFmtId="0" fontId="27" fillId="0" borderId="5" xfId="0" applyFont="1" applyBorder="1" applyAlignment="1">
      <alignment vertical="top" wrapText="1"/>
    </xf>
    <xf numFmtId="0" fontId="28" fillId="0" borderId="5" xfId="0" applyFont="1" applyBorder="1" applyAlignment="1">
      <alignment horizontal="center" vertical="top" wrapText="1"/>
    </xf>
    <xf numFmtId="42" fontId="25" fillId="0" borderId="18" xfId="0" applyNumberFormat="1" applyFont="1" applyBorder="1" applyAlignment="1">
      <alignment vertical="top"/>
    </xf>
    <xf numFmtId="42" fontId="25" fillId="0" borderId="19" xfId="0" applyNumberFormat="1" applyFont="1" applyBorder="1" applyAlignment="1">
      <alignment vertical="top"/>
    </xf>
    <xf numFmtId="42" fontId="26" fillId="0" borderId="28" xfId="0" applyNumberFormat="1" applyFont="1" applyBorder="1" applyAlignment="1">
      <alignment vertical="top"/>
    </xf>
    <xf numFmtId="42" fontId="26" fillId="0" borderId="28" xfId="0" applyNumberFormat="1" applyFont="1" applyFill="1" applyBorder="1" applyAlignment="1">
      <alignment vertical="top"/>
    </xf>
    <xf numFmtId="42" fontId="26" fillId="0" borderId="29" xfId="0" applyNumberFormat="1" applyFont="1" applyBorder="1" applyAlignment="1">
      <alignment vertical="top"/>
    </xf>
    <xf numFmtId="42" fontId="26" fillId="0" borderId="30" xfId="0" applyNumberFormat="1" applyFont="1" applyBorder="1" applyAlignment="1">
      <alignment vertical="top"/>
    </xf>
    <xf numFmtId="42" fontId="26" fillId="0" borderId="31" xfId="0" applyNumberFormat="1" applyFont="1" applyBorder="1" applyAlignment="1">
      <alignment vertical="top"/>
    </xf>
    <xf numFmtId="42" fontId="26" fillId="0" borderId="32" xfId="0" applyNumberFormat="1" applyFont="1" applyBorder="1" applyAlignment="1">
      <alignment vertical="top"/>
    </xf>
    <xf numFmtId="42" fontId="26" fillId="0" borderId="33" xfId="0" applyNumberFormat="1" applyFont="1" applyBorder="1" applyAlignment="1">
      <alignment vertical="top"/>
    </xf>
    <xf numFmtId="42" fontId="26" fillId="0" borderId="34" xfId="0" applyNumberFormat="1" applyFont="1" applyBorder="1" applyAlignment="1">
      <alignment vertical="top"/>
    </xf>
    <xf numFmtId="42" fontId="26" fillId="0" borderId="35" xfId="0" applyNumberFormat="1" applyFont="1" applyBorder="1" applyAlignment="1">
      <alignment vertical="top"/>
    </xf>
    <xf numFmtId="42" fontId="26" fillId="0" borderId="36" xfId="0" applyNumberFormat="1" applyFont="1" applyBorder="1" applyAlignment="1">
      <alignment vertical="top"/>
    </xf>
    <xf numFmtId="42" fontId="26" fillId="0" borderId="37" xfId="0" applyNumberFormat="1" applyFont="1" applyBorder="1" applyAlignment="1">
      <alignment vertical="top"/>
    </xf>
    <xf numFmtId="0" fontId="29" fillId="0" borderId="0" xfId="0" applyFont="1" applyBorder="1" applyAlignment="1">
      <alignment horizontal="center" vertical="top" wrapText="1"/>
    </xf>
    <xf numFmtId="0" fontId="29" fillId="0" borderId="38" xfId="0" applyFont="1" applyBorder="1" applyAlignment="1">
      <alignment horizontal="center" vertical="top" wrapText="1"/>
    </xf>
    <xf numFmtId="0" fontId="30" fillId="0" borderId="38" xfId="0" applyFont="1" applyBorder="1" applyAlignment="1">
      <alignment horizontal="right" vertical="top" wrapText="1"/>
    </xf>
    <xf numFmtId="0" fontId="29" fillId="0" borderId="39" xfId="0" applyFont="1" applyBorder="1" applyAlignment="1">
      <alignment horizontal="center" vertical="top" wrapText="1"/>
    </xf>
    <xf numFmtId="0" fontId="29" fillId="0" borderId="40" xfId="0" applyFont="1" applyBorder="1" applyAlignment="1">
      <alignment horizontal="center" vertical="top" wrapText="1"/>
    </xf>
    <xf numFmtId="0" fontId="29" fillId="0" borderId="40" xfId="0" applyFont="1" applyBorder="1" applyAlignment="1">
      <alignment vertical="top" wrapText="1"/>
    </xf>
    <xf numFmtId="42" fontId="29" fillId="9" borderId="38" xfId="0" applyNumberFormat="1" applyFont="1" applyFill="1" applyBorder="1" applyAlignment="1">
      <alignment vertical="top"/>
    </xf>
    <xf numFmtId="42" fontId="29" fillId="9" borderId="41" xfId="0" applyNumberFormat="1" applyFont="1" applyFill="1" applyBorder="1" applyAlignment="1">
      <alignment vertical="top"/>
    </xf>
    <xf numFmtId="42" fontId="29" fillId="10" borderId="42" xfId="0" applyNumberFormat="1" applyFont="1" applyFill="1" applyBorder="1" applyAlignment="1">
      <alignment vertical="top"/>
    </xf>
    <xf numFmtId="42" fontId="29" fillId="10" borderId="38" xfId="0" applyNumberFormat="1" applyFont="1" applyFill="1" applyBorder="1" applyAlignment="1">
      <alignment vertical="top"/>
    </xf>
    <xf numFmtId="42" fontId="29" fillId="10" borderId="41" xfId="0" applyNumberFormat="1" applyFont="1" applyFill="1" applyBorder="1" applyAlignment="1">
      <alignment vertical="top"/>
    </xf>
    <xf numFmtId="42" fontId="29" fillId="11" borderId="42" xfId="0" applyNumberFormat="1" applyFont="1" applyFill="1" applyBorder="1" applyAlignment="1">
      <alignment vertical="top"/>
    </xf>
    <xf numFmtId="42" fontId="29" fillId="11" borderId="38" xfId="0" applyNumberFormat="1" applyFont="1" applyFill="1" applyBorder="1" applyAlignment="1">
      <alignment vertical="top"/>
    </xf>
    <xf numFmtId="42" fontId="29" fillId="11" borderId="43" xfId="0" applyNumberFormat="1" applyFont="1" applyFill="1" applyBorder="1" applyAlignment="1">
      <alignment vertical="top"/>
    </xf>
    <xf numFmtId="42" fontId="29" fillId="0" borderId="0" xfId="0" applyNumberFormat="1" applyFont="1" applyFill="1" applyBorder="1" applyAlignment="1">
      <alignment vertical="top"/>
    </xf>
    <xf numFmtId="42" fontId="29" fillId="12" borderId="42" xfId="0" applyNumberFormat="1" applyFont="1" applyFill="1" applyBorder="1" applyAlignment="1">
      <alignment vertical="top"/>
    </xf>
    <xf numFmtId="42" fontId="29" fillId="12" borderId="38" xfId="0" applyNumberFormat="1" applyFont="1" applyFill="1" applyBorder="1" applyAlignment="1">
      <alignment vertical="top"/>
    </xf>
    <xf numFmtId="42" fontId="29" fillId="12" borderId="43" xfId="0" applyNumberFormat="1" applyFont="1" applyFill="1" applyBorder="1" applyAlignment="1">
      <alignment vertical="top"/>
    </xf>
    <xf numFmtId="0" fontId="29" fillId="0" borderId="0" xfId="0" applyFont="1"/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Fill="1" applyBorder="1"/>
    <xf numFmtId="0" fontId="27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28" fillId="0" borderId="5" xfId="0" applyFont="1" applyBorder="1" applyAlignment="1">
      <alignment vertical="top" wrapText="1"/>
    </xf>
    <xf numFmtId="42" fontId="29" fillId="0" borderId="44" xfId="0" applyNumberFormat="1" applyFont="1" applyFill="1" applyBorder="1" applyAlignment="1">
      <alignment vertical="top"/>
    </xf>
    <xf numFmtId="0" fontId="27" fillId="0" borderId="0" xfId="0" applyFont="1" applyBorder="1" applyAlignment="1">
      <alignment vertical="top" wrapText="1"/>
    </xf>
    <xf numFmtId="0" fontId="33" fillId="0" borderId="5" xfId="0" applyFont="1" applyBorder="1" applyAlignment="1">
      <alignment vertical="top" wrapText="1"/>
    </xf>
    <xf numFmtId="0" fontId="32" fillId="0" borderId="5" xfId="0" applyFont="1" applyBorder="1" applyAlignment="1">
      <alignment horizontal="center" vertical="top" wrapText="1"/>
    </xf>
    <xf numFmtId="0" fontId="32" fillId="0" borderId="17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center" vertical="top" wrapText="1"/>
    </xf>
    <xf numFmtId="0" fontId="32" fillId="0" borderId="0" xfId="0" applyFont="1" applyBorder="1" applyAlignment="1">
      <alignment vertical="top" wrapText="1"/>
    </xf>
    <xf numFmtId="42" fontId="25" fillId="0" borderId="22" xfId="0" applyNumberFormat="1" applyFont="1" applyBorder="1" applyAlignment="1">
      <alignment vertical="top"/>
    </xf>
    <xf numFmtId="42" fontId="25" fillId="0" borderId="23" xfId="0" applyNumberFormat="1" applyFont="1" applyBorder="1" applyAlignment="1">
      <alignment vertical="top"/>
    </xf>
    <xf numFmtId="42" fontId="25" fillId="0" borderId="24" xfId="0" applyNumberFormat="1" applyFont="1" applyBorder="1" applyAlignment="1">
      <alignment vertical="top"/>
    </xf>
    <xf numFmtId="42" fontId="25" fillId="0" borderId="25" xfId="0" applyNumberFormat="1" applyFont="1" applyBorder="1" applyAlignment="1">
      <alignment vertical="top"/>
    </xf>
    <xf numFmtId="42" fontId="25" fillId="0" borderId="26" xfId="0" applyNumberFormat="1" applyFont="1" applyBorder="1" applyAlignment="1">
      <alignment vertical="top"/>
    </xf>
    <xf numFmtId="42" fontId="25" fillId="0" borderId="0" xfId="0" applyNumberFormat="1" applyFont="1" applyFill="1" applyBorder="1" applyAlignment="1">
      <alignment vertical="top"/>
    </xf>
    <xf numFmtId="0" fontId="12" fillId="0" borderId="12" xfId="0" applyFont="1" applyBorder="1" applyAlignment="1">
      <alignment horizontal="center"/>
    </xf>
    <xf numFmtId="42" fontId="26" fillId="0" borderId="45" xfId="0" applyNumberFormat="1" applyFont="1" applyBorder="1" applyAlignment="1">
      <alignment vertical="top"/>
    </xf>
    <xf numFmtId="42" fontId="26" fillId="0" borderId="46" xfId="0" applyNumberFormat="1" applyFont="1" applyFill="1" applyBorder="1" applyAlignment="1">
      <alignment vertical="top"/>
    </xf>
    <xf numFmtId="42" fontId="29" fillId="12" borderId="47" xfId="0" applyNumberFormat="1" applyFont="1" applyFill="1" applyBorder="1" applyAlignment="1">
      <alignment vertical="top"/>
    </xf>
    <xf numFmtId="0" fontId="29" fillId="0" borderId="0" xfId="0" applyFont="1" applyAlignment="1">
      <alignment vertical="top"/>
    </xf>
    <xf numFmtId="0" fontId="29" fillId="0" borderId="38" xfId="0" applyFont="1" applyBorder="1" applyAlignment="1">
      <alignment horizontal="center" vertical="top"/>
    </xf>
    <xf numFmtId="0" fontId="29" fillId="0" borderId="39" xfId="0" applyFont="1" applyBorder="1" applyAlignment="1">
      <alignment horizontal="center" vertical="top"/>
    </xf>
    <xf numFmtId="0" fontId="29" fillId="0" borderId="48" xfId="0" applyFont="1" applyBorder="1" applyAlignment="1">
      <alignment vertical="top"/>
    </xf>
    <xf numFmtId="42" fontId="29" fillId="12" borderId="49" xfId="0" applyNumberFormat="1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42" fontId="10" fillId="0" borderId="0" xfId="0" applyNumberFormat="1" applyFont="1" applyFill="1" applyBorder="1" applyAlignment="1">
      <alignment vertical="top"/>
    </xf>
    <xf numFmtId="42" fontId="10" fillId="12" borderId="50" xfId="0" applyNumberFormat="1" applyFont="1" applyFill="1" applyBorder="1" applyAlignment="1">
      <alignment vertical="top"/>
    </xf>
    <xf numFmtId="42" fontId="10" fillId="12" borderId="51" xfId="0" applyNumberFormat="1" applyFont="1" applyFill="1" applyBorder="1" applyAlignment="1">
      <alignment vertical="top"/>
    </xf>
    <xf numFmtId="42" fontId="26" fillId="0" borderId="55" xfId="0" applyNumberFormat="1" applyFont="1" applyBorder="1" applyAlignment="1">
      <alignment vertical="top"/>
    </xf>
    <xf numFmtId="42" fontId="26" fillId="0" borderId="55" xfId="0" applyNumberFormat="1" applyFont="1" applyFill="1" applyBorder="1" applyAlignment="1">
      <alignment vertical="top"/>
    </xf>
    <xf numFmtId="42" fontId="26" fillId="0" borderId="56" xfId="0" applyNumberFormat="1" applyFont="1" applyBorder="1" applyAlignment="1">
      <alignment vertical="top"/>
    </xf>
    <xf numFmtId="42" fontId="26" fillId="0" borderId="57" xfId="0" applyNumberFormat="1" applyFont="1" applyBorder="1" applyAlignment="1">
      <alignment vertical="top"/>
    </xf>
    <xf numFmtId="42" fontId="26" fillId="0" borderId="58" xfId="0" applyNumberFormat="1" applyFont="1" applyBorder="1" applyAlignment="1">
      <alignment vertical="top"/>
    </xf>
    <xf numFmtId="42" fontId="26" fillId="0" borderId="59" xfId="0" applyNumberFormat="1" applyFont="1" applyBorder="1" applyAlignment="1">
      <alignment vertical="top"/>
    </xf>
    <xf numFmtId="0" fontId="10" fillId="0" borderId="49" xfId="0" applyFont="1" applyBorder="1" applyAlignment="1">
      <alignment vertical="top" wrapText="1"/>
    </xf>
    <xf numFmtId="0" fontId="11" fillId="0" borderId="49" xfId="0" applyFont="1" applyBorder="1" applyAlignment="1">
      <alignment vertical="top" wrapText="1"/>
    </xf>
    <xf numFmtId="0" fontId="10" fillId="0" borderId="49" xfId="0" applyFont="1" applyBorder="1" applyAlignment="1">
      <alignment horizontal="center" vertical="top" wrapText="1"/>
    </xf>
    <xf numFmtId="0" fontId="10" fillId="0" borderId="60" xfId="0" applyFont="1" applyBorder="1" applyAlignment="1">
      <alignment horizontal="center" vertical="top" wrapText="1"/>
    </xf>
    <xf numFmtId="42" fontId="26" fillId="0" borderId="61" xfId="0" applyNumberFormat="1" applyFont="1" applyBorder="1" applyAlignment="1">
      <alignment vertical="top"/>
    </xf>
    <xf numFmtId="42" fontId="26" fillId="0" borderId="62" xfId="0" applyNumberFormat="1" applyFont="1" applyFill="1" applyBorder="1" applyAlignment="1">
      <alignment vertical="top"/>
    </xf>
    <xf numFmtId="42" fontId="26" fillId="0" borderId="63" xfId="0" applyNumberFormat="1" applyFont="1" applyBorder="1" applyAlignment="1">
      <alignment vertical="top"/>
    </xf>
    <xf numFmtId="0" fontId="29" fillId="0" borderId="5" xfId="0" applyFont="1" applyBorder="1" applyAlignment="1">
      <alignment horizontal="center" vertical="top" wrapText="1"/>
    </xf>
    <xf numFmtId="42" fontId="29" fillId="9" borderId="49" xfId="0" applyNumberFormat="1" applyFont="1" applyFill="1" applyBorder="1" applyAlignment="1">
      <alignment vertical="top"/>
    </xf>
    <xf numFmtId="42" fontId="29" fillId="12" borderId="50" xfId="0" applyNumberFormat="1" applyFont="1" applyFill="1" applyBorder="1" applyAlignment="1">
      <alignment vertical="top"/>
    </xf>
    <xf numFmtId="42" fontId="29" fillId="12" borderId="51" xfId="0" applyNumberFormat="1" applyFont="1" applyFill="1" applyBorder="1" applyAlignment="1">
      <alignment vertical="top"/>
    </xf>
    <xf numFmtId="0" fontId="30" fillId="0" borderId="65" xfId="0" applyFont="1" applyBorder="1" applyAlignment="1">
      <alignment vertical="top"/>
    </xf>
    <xf numFmtId="0" fontId="29" fillId="0" borderId="66" xfId="0" applyFont="1" applyBorder="1" applyAlignment="1">
      <alignment horizontal="center" vertical="top"/>
    </xf>
    <xf numFmtId="0" fontId="29" fillId="0" borderId="47" xfId="0" applyFont="1" applyBorder="1" applyAlignment="1">
      <alignment horizontal="center" vertical="top"/>
    </xf>
    <xf numFmtId="164" fontId="25" fillId="0" borderId="38" xfId="0" applyNumberFormat="1" applyFont="1" applyBorder="1" applyAlignment="1">
      <alignment horizontal="center" vertical="top"/>
    </xf>
    <xf numFmtId="164" fontId="25" fillId="0" borderId="43" xfId="0" applyNumberFormat="1" applyFont="1" applyBorder="1" applyAlignment="1">
      <alignment horizontal="center" vertical="top"/>
    </xf>
    <xf numFmtId="164" fontId="25" fillId="0" borderId="42" xfId="0" applyNumberFormat="1" applyFont="1" applyBorder="1" applyAlignment="1">
      <alignment horizontal="center" vertical="top"/>
    </xf>
    <xf numFmtId="164" fontId="25" fillId="0" borderId="0" xfId="0" applyNumberFormat="1" applyFont="1" applyFill="1" applyBorder="1" applyAlignment="1">
      <alignment horizontal="center" vertical="top"/>
    </xf>
    <xf numFmtId="0" fontId="25" fillId="0" borderId="47" xfId="0" applyFont="1" applyBorder="1" applyAlignment="1">
      <alignment horizontal="center" vertical="top"/>
    </xf>
    <xf numFmtId="0" fontId="25" fillId="0" borderId="43" xfId="0" applyFont="1" applyBorder="1" applyAlignment="1">
      <alignment horizontal="center" vertical="top"/>
    </xf>
    <xf numFmtId="0" fontId="12" fillId="0" borderId="0" xfId="0" applyFont="1" applyAlignment="1">
      <alignment vertical="top"/>
    </xf>
    <xf numFmtId="0" fontId="0" fillId="0" borderId="0" xfId="0" applyAlignment="1">
      <alignment horizontal="center"/>
    </xf>
    <xf numFmtId="0" fontId="0" fillId="11" borderId="0" xfId="0" applyFill="1" applyAlignment="1">
      <alignment horizontal="right"/>
    </xf>
    <xf numFmtId="0" fontId="0" fillId="11" borderId="0" xfId="0" applyFill="1"/>
    <xf numFmtId="42" fontId="10" fillId="12" borderId="0" xfId="0" applyNumberFormat="1" applyFont="1" applyFill="1" applyBorder="1"/>
    <xf numFmtId="0" fontId="0" fillId="12" borderId="0" xfId="0" applyFill="1"/>
    <xf numFmtId="42" fontId="2" fillId="12" borderId="49" xfId="0" applyNumberFormat="1" applyFont="1" applyFill="1" applyBorder="1"/>
    <xf numFmtId="42" fontId="2" fillId="12" borderId="44" xfId="0" applyNumberFormat="1" applyFont="1" applyFill="1" applyBorder="1"/>
    <xf numFmtId="3" fontId="36" fillId="11" borderId="0" xfId="1" applyNumberFormat="1" applyFont="1" applyFill="1"/>
    <xf numFmtId="0" fontId="36" fillId="11" borderId="62" xfId="1" applyFont="1" applyFill="1" applyBorder="1"/>
    <xf numFmtId="0" fontId="10" fillId="11" borderId="0" xfId="0" applyFont="1" applyFill="1"/>
    <xf numFmtId="42" fontId="38" fillId="12" borderId="62" xfId="1" applyNumberFormat="1" applyFont="1" applyFill="1" applyBorder="1"/>
    <xf numFmtId="0" fontId="38" fillId="12" borderId="62" xfId="1" applyFont="1" applyFill="1" applyBorder="1"/>
    <xf numFmtId="0" fontId="10" fillId="12" borderId="62" xfId="0" applyFont="1" applyFill="1" applyBorder="1"/>
    <xf numFmtId="0" fontId="0" fillId="12" borderId="62" xfId="0" applyFill="1" applyBorder="1"/>
    <xf numFmtId="0" fontId="36" fillId="11" borderId="0" xfId="1" applyFont="1" applyFill="1" applyBorder="1"/>
    <xf numFmtId="42" fontId="38" fillId="12" borderId="0" xfId="1" applyNumberFormat="1" applyFont="1" applyFill="1" applyBorder="1"/>
    <xf numFmtId="0" fontId="38" fillId="12" borderId="0" xfId="1" applyFont="1" applyFill="1" applyBorder="1"/>
    <xf numFmtId="0" fontId="10" fillId="12" borderId="0" xfId="0" applyFont="1" applyFill="1"/>
    <xf numFmtId="0" fontId="0" fillId="13" borderId="0" xfId="0" applyFill="1" applyAlignment="1">
      <alignment vertical="top"/>
    </xf>
    <xf numFmtId="42" fontId="1" fillId="12" borderId="0" xfId="0" applyNumberFormat="1" applyFont="1" applyFill="1"/>
    <xf numFmtId="0" fontId="1" fillId="12" borderId="0" xfId="0" applyFont="1" applyFill="1"/>
    <xf numFmtId="0" fontId="2" fillId="0" borderId="0" xfId="0" applyFont="1"/>
    <xf numFmtId="42" fontId="0" fillId="0" borderId="0" xfId="0" applyNumberFormat="1" applyBorder="1"/>
    <xf numFmtId="0" fontId="0" fillId="0" borderId="0" xfId="0" applyBorder="1"/>
    <xf numFmtId="0" fontId="1" fillId="0" borderId="0" xfId="0" applyFont="1" applyBorder="1"/>
    <xf numFmtId="0" fontId="1" fillId="12" borderId="0" xfId="0" applyFont="1" applyFill="1" applyBorder="1"/>
    <xf numFmtId="0" fontId="12" fillId="0" borderId="0" xfId="0" applyFont="1"/>
    <xf numFmtId="42" fontId="29" fillId="9" borderId="43" xfId="0" applyNumberFormat="1" applyFont="1" applyFill="1" applyBorder="1" applyAlignment="1">
      <alignment vertical="top"/>
    </xf>
    <xf numFmtId="42" fontId="29" fillId="0" borderId="65" xfId="0" applyNumberFormat="1" applyFont="1" applyFill="1" applyBorder="1" applyAlignment="1">
      <alignment vertical="top"/>
    </xf>
    <xf numFmtId="0" fontId="32" fillId="0" borderId="5" xfId="0" applyFont="1" applyBorder="1" applyAlignment="1">
      <alignment vertical="top" wrapText="1"/>
    </xf>
    <xf numFmtId="164" fontId="42" fillId="0" borderId="42" xfId="0" applyNumberFormat="1" applyFont="1" applyBorder="1" applyAlignment="1">
      <alignment horizontal="center" vertical="top"/>
    </xf>
    <xf numFmtId="164" fontId="42" fillId="0" borderId="38" xfId="0" applyNumberFormat="1" applyFont="1" applyBorder="1" applyAlignment="1">
      <alignment horizontal="center" vertical="top"/>
    </xf>
    <xf numFmtId="42" fontId="43" fillId="11" borderId="0" xfId="0" applyNumberFormat="1" applyFont="1" applyFill="1"/>
    <xf numFmtId="0" fontId="44" fillId="11" borderId="0" xfId="0" applyFont="1" applyFill="1"/>
    <xf numFmtId="42" fontId="45" fillId="11" borderId="49" xfId="0" applyNumberFormat="1" applyFont="1" applyFill="1" applyBorder="1"/>
    <xf numFmtId="42" fontId="43" fillId="11" borderId="9" xfId="0" applyNumberFormat="1" applyFont="1" applyFill="1" applyBorder="1"/>
    <xf numFmtId="42" fontId="45" fillId="11" borderId="44" xfId="0" applyNumberFormat="1" applyFont="1" applyFill="1" applyBorder="1"/>
    <xf numFmtId="0" fontId="0" fillId="2" borderId="2" xfId="0" applyFill="1" applyBorder="1" applyAlignment="1"/>
    <xf numFmtId="0" fontId="0" fillId="2" borderId="13" xfId="0" applyFill="1" applyBorder="1" applyAlignment="1"/>
    <xf numFmtId="0" fontId="14" fillId="2" borderId="2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0" fontId="19" fillId="4" borderId="5" xfId="0" applyFont="1" applyFill="1" applyBorder="1" applyAlignment="1">
      <alignment horizontal="center"/>
    </xf>
    <xf numFmtId="0" fontId="3" fillId="4" borderId="5" xfId="0" applyFont="1" applyFill="1" applyBorder="1" applyAlignment="1"/>
    <xf numFmtId="0" fontId="3" fillId="4" borderId="6" xfId="0" applyFont="1" applyFill="1" applyBorder="1" applyAlignment="1"/>
    <xf numFmtId="0" fontId="17" fillId="5" borderId="8" xfId="0" applyFont="1" applyFill="1" applyBorder="1" applyAlignment="1">
      <alignment horizontal="center"/>
    </xf>
    <xf numFmtId="0" fontId="19" fillId="5" borderId="9" xfId="0" applyFont="1" applyFill="1" applyBorder="1" applyAlignment="1">
      <alignment horizontal="center"/>
    </xf>
    <xf numFmtId="0" fontId="3" fillId="5" borderId="9" xfId="0" applyFont="1" applyFill="1" applyBorder="1" applyAlignment="1"/>
    <xf numFmtId="0" fontId="0" fillId="5" borderId="9" xfId="0" applyFill="1" applyBorder="1" applyAlignment="1"/>
    <xf numFmtId="0" fontId="20" fillId="2" borderId="5" xfId="0" applyFont="1" applyFill="1" applyBorder="1" applyAlignment="1">
      <alignment horizontal="center" wrapText="1"/>
    </xf>
    <xf numFmtId="0" fontId="22" fillId="0" borderId="12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 textRotation="90" wrapText="1"/>
    </xf>
    <xf numFmtId="0" fontId="0" fillId="2" borderId="1" xfId="0" applyFill="1" applyBorder="1" applyAlignment="1"/>
    <xf numFmtId="0" fontId="13" fillId="2" borderId="2" xfId="0" applyFont="1" applyFill="1" applyBorder="1" applyAlignment="1">
      <alignment horizontal="center" vertical="center" textRotation="90" wrapText="1"/>
    </xf>
    <xf numFmtId="0" fontId="0" fillId="2" borderId="2" xfId="0" applyFill="1" applyBorder="1" applyAlignment="1"/>
    <xf numFmtId="0" fontId="0" fillId="2" borderId="13" xfId="0" applyFill="1" applyBorder="1" applyAlignment="1"/>
    <xf numFmtId="0" fontId="14" fillId="2" borderId="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textRotation="90" wrapText="1"/>
    </xf>
    <xf numFmtId="0" fontId="0" fillId="0" borderId="0" xfId="0" applyAlignment="1"/>
    <xf numFmtId="0" fontId="0" fillId="0" borderId="9" xfId="0" applyBorder="1" applyAlignment="1"/>
    <xf numFmtId="0" fontId="14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/>
    <xf numFmtId="0" fontId="0" fillId="3" borderId="13" xfId="0" applyFill="1" applyBorder="1" applyAlignment="1"/>
    <xf numFmtId="0" fontId="14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/>
    <xf numFmtId="0" fontId="0" fillId="4" borderId="13" xfId="0" applyFill="1" applyBorder="1" applyAlignment="1"/>
    <xf numFmtId="0" fontId="14" fillId="5" borderId="2" xfId="0" applyFont="1" applyFill="1" applyBorder="1" applyAlignment="1">
      <alignment horizontal="center" vertical="center" textRotation="90" wrapText="1"/>
    </xf>
    <xf numFmtId="0" fontId="0" fillId="5" borderId="2" xfId="0" applyFill="1" applyBorder="1" applyAlignment="1">
      <alignment textRotation="90"/>
    </xf>
    <xf numFmtId="0" fontId="0" fillId="5" borderId="13" xfId="0" applyFill="1" applyBorder="1" applyAlignment="1">
      <alignment textRotation="90"/>
    </xf>
    <xf numFmtId="0" fontId="16" fillId="6" borderId="3" xfId="0" applyFont="1" applyFill="1" applyBorder="1" applyAlignment="1">
      <alignment horizontal="center" vertical="center" textRotation="90" wrapText="1"/>
    </xf>
    <xf numFmtId="0" fontId="21" fillId="6" borderId="3" xfId="0" applyFont="1" applyFill="1" applyBorder="1" applyAlignment="1">
      <alignment textRotation="90"/>
    </xf>
    <xf numFmtId="0" fontId="21" fillId="6" borderId="14" xfId="0" applyFont="1" applyFill="1" applyBorder="1" applyAlignment="1">
      <alignment textRotation="90"/>
    </xf>
    <xf numFmtId="0" fontId="14" fillId="7" borderId="4" xfId="0" applyFont="1" applyFill="1" applyBorder="1" applyAlignment="1">
      <alignment horizontal="center" vertical="center" textRotation="90" wrapText="1"/>
    </xf>
    <xf numFmtId="0" fontId="0" fillId="0" borderId="4" xfId="0" applyBorder="1" applyAlignment="1"/>
    <xf numFmtId="0" fontId="0" fillId="0" borderId="15" xfId="0" applyBorder="1" applyAlignment="1"/>
    <xf numFmtId="0" fontId="15" fillId="2" borderId="2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/>
    <xf numFmtId="0" fontId="2" fillId="2" borderId="13" xfId="0" applyFont="1" applyFill="1" applyBorder="1" applyAlignment="1"/>
    <xf numFmtId="0" fontId="31" fillId="0" borderId="7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17" fillId="8" borderId="12" xfId="0" applyFont="1" applyFill="1" applyBorder="1" applyAlignment="1">
      <alignment horizontal="center"/>
    </xf>
    <xf numFmtId="0" fontId="19" fillId="8" borderId="5" xfId="0" applyFont="1" applyFill="1" applyBorder="1" applyAlignment="1">
      <alignment horizontal="center"/>
    </xf>
    <xf numFmtId="0" fontId="3" fillId="8" borderId="5" xfId="0" applyFont="1" applyFill="1" applyBorder="1" applyAlignment="1"/>
    <xf numFmtId="0" fontId="27" fillId="0" borderId="11" xfId="0" applyFont="1" applyBorder="1" applyAlignment="1">
      <alignment horizontal="center"/>
    </xf>
    <xf numFmtId="0" fontId="0" fillId="5" borderId="10" xfId="0" applyFill="1" applyBorder="1" applyAlignment="1"/>
    <xf numFmtId="0" fontId="17" fillId="8" borderId="7" xfId="0" applyFont="1" applyFill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14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/>
    <xf numFmtId="0" fontId="0" fillId="5" borderId="13" xfId="0" applyFill="1" applyBorder="1" applyAlignment="1"/>
    <xf numFmtId="0" fontId="16" fillId="6" borderId="3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/>
    <xf numFmtId="0" fontId="21" fillId="6" borderId="14" xfId="0" applyFont="1" applyFill="1" applyBorder="1" applyAlignment="1"/>
    <xf numFmtId="0" fontId="3" fillId="8" borderId="11" xfId="0" applyFont="1" applyFill="1" applyBorder="1" applyAlignment="1"/>
    <xf numFmtId="0" fontId="30" fillId="0" borderId="53" xfId="0" applyFont="1" applyBorder="1" applyAlignment="1">
      <alignment vertical="top"/>
    </xf>
    <xf numFmtId="0" fontId="30" fillId="0" borderId="64" xfId="0" applyFont="1" applyBorder="1" applyAlignment="1">
      <alignment vertical="top"/>
    </xf>
    <xf numFmtId="0" fontId="45" fillId="11" borderId="44" xfId="0" applyFont="1" applyFill="1" applyBorder="1" applyAlignment="1">
      <alignment horizontal="center" vertical="top" wrapText="1"/>
    </xf>
    <xf numFmtId="0" fontId="1" fillId="0" borderId="52" xfId="0" applyFont="1" applyBorder="1" applyAlignment="1">
      <alignment horizontal="center" vertical="top" wrapText="1"/>
    </xf>
    <xf numFmtId="0" fontId="27" fillId="12" borderId="44" xfId="0" applyFont="1" applyFill="1" applyBorder="1" applyAlignment="1">
      <alignment horizontal="center" vertical="top" wrapText="1"/>
    </xf>
    <xf numFmtId="0" fontId="0" fillId="12" borderId="52" xfId="0" applyFill="1" applyBorder="1" applyAlignment="1">
      <alignment horizontal="center" vertical="top" wrapText="1"/>
    </xf>
    <xf numFmtId="0" fontId="17" fillId="3" borderId="52" xfId="0" applyFont="1" applyFill="1" applyBorder="1" applyAlignment="1">
      <alignment horizontal="center"/>
    </xf>
    <xf numFmtId="0" fontId="19" fillId="3" borderId="52" xfId="0" applyFont="1" applyFill="1" applyBorder="1" applyAlignment="1">
      <alignment horizontal="center"/>
    </xf>
    <xf numFmtId="0" fontId="19" fillId="3" borderId="53" xfId="0" applyFont="1" applyFill="1" applyBorder="1" applyAlignment="1">
      <alignment horizontal="center"/>
    </xf>
    <xf numFmtId="0" fontId="17" fillId="4" borderId="54" xfId="0" applyFont="1" applyFill="1" applyBorder="1" applyAlignment="1">
      <alignment horizontal="center"/>
    </xf>
    <xf numFmtId="0" fontId="19" fillId="4" borderId="52" xfId="0" applyFont="1" applyFill="1" applyBorder="1" applyAlignment="1">
      <alignment horizontal="center"/>
    </xf>
    <xf numFmtId="0" fontId="3" fillId="4" borderId="52" xfId="0" applyFont="1" applyFill="1" applyBorder="1" applyAlignment="1"/>
    <xf numFmtId="0" fontId="3" fillId="4" borderId="53" xfId="0" applyFont="1" applyFill="1" applyBorder="1" applyAlignment="1"/>
    <xf numFmtId="0" fontId="17" fillId="8" borderId="54" xfId="0" applyFont="1" applyFill="1" applyBorder="1" applyAlignment="1">
      <alignment horizontal="center"/>
    </xf>
    <xf numFmtId="0" fontId="19" fillId="8" borderId="52" xfId="0" applyFont="1" applyFill="1" applyBorder="1" applyAlignment="1">
      <alignment horizontal="center"/>
    </xf>
    <xf numFmtId="0" fontId="3" fillId="8" borderId="52" xfId="0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1</xdr:row>
      <xdr:rowOff>108585</xdr:rowOff>
    </xdr:from>
    <xdr:to>
      <xdr:col>37</xdr:col>
      <xdr:colOff>0</xdr:colOff>
      <xdr:row>3</xdr:row>
      <xdr:rowOff>153543</xdr:rowOff>
    </xdr:to>
    <xdr:sp macro="" textlink="">
      <xdr:nvSpPr>
        <xdr:cNvPr id="3" name="Down Arrow 2"/>
        <xdr:cNvSpPr/>
      </xdr:nvSpPr>
      <xdr:spPr>
        <a:xfrm>
          <a:off x="8671560" y="375285"/>
          <a:ext cx="0" cy="471678"/>
        </a:xfrm>
        <a:prstGeom prst="downArrow">
          <a:avLst/>
        </a:prstGeom>
        <a:solidFill>
          <a:schemeClr val="accent4">
            <a:lumMod val="75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265"/>
  <sheetViews>
    <sheetView tabSelected="1" topLeftCell="AJ4" workbookViewId="0">
      <selection activeCell="AV42" sqref="AV42"/>
    </sheetView>
  </sheetViews>
  <sheetFormatPr defaultRowHeight="14.4" x14ac:dyDescent="0.3"/>
  <cols>
    <col min="1" max="1" width="2.88671875" customWidth="1"/>
    <col min="2" max="2" width="3.6640625" customWidth="1"/>
    <col min="3" max="3" width="16" customWidth="1"/>
    <col min="4" max="4" width="3.88671875" customWidth="1"/>
    <col min="5" max="6" width="5" hidden="1" customWidth="1"/>
    <col min="7" max="8" width="2.6640625" hidden="1" customWidth="1"/>
    <col min="9" max="9" width="3.88671875" hidden="1" customWidth="1"/>
    <col min="10" max="10" width="15.44140625" hidden="1" customWidth="1"/>
    <col min="11" max="11" width="9.6640625" hidden="1" customWidth="1"/>
    <col min="12" max="13" width="9.109375" hidden="1" customWidth="1"/>
    <col min="14" max="14" width="9.6640625" hidden="1" customWidth="1"/>
    <col min="15" max="16" width="9.109375" hidden="1" customWidth="1"/>
    <col min="17" max="17" width="9.6640625" hidden="1" customWidth="1"/>
    <col min="18" max="19" width="9.109375" hidden="1" customWidth="1"/>
    <col min="20" max="20" width="11.33203125" hidden="1" customWidth="1"/>
    <col min="21" max="21" width="10.109375" hidden="1" customWidth="1"/>
    <col min="22" max="22" width="10.88671875" hidden="1" customWidth="1"/>
    <col min="23" max="23" width="11.109375" hidden="1" customWidth="1"/>
    <col min="24" max="25" width="9.109375" hidden="1" customWidth="1"/>
    <col min="26" max="26" width="9.109375" customWidth="1"/>
    <col min="27" max="27" width="8.44140625" customWidth="1"/>
    <col min="28" max="28" width="9.33203125" customWidth="1"/>
    <col min="29" max="31" width="8" customWidth="1"/>
    <col min="32" max="32" width="8.5546875" customWidth="1"/>
    <col min="33" max="33" width="8" customWidth="1"/>
    <col min="34" max="34" width="8.5546875" customWidth="1"/>
    <col min="35" max="37" width="8" customWidth="1"/>
    <col min="38" max="38" width="18" style="2" hidden="1" customWidth="1"/>
    <col min="39" max="39" width="10.6640625" customWidth="1"/>
    <col min="40" max="40" width="10" customWidth="1"/>
    <col min="41" max="41" width="9.6640625" customWidth="1"/>
    <col min="42" max="42" width="10" customWidth="1"/>
    <col min="43" max="43" width="9.109375" customWidth="1"/>
    <col min="44" max="44" width="9.88671875" customWidth="1"/>
    <col min="45" max="45" width="10.33203125" customWidth="1"/>
    <col min="46" max="47" width="8.88671875" customWidth="1"/>
    <col min="48" max="48" width="10.44140625" customWidth="1"/>
    <col min="49" max="51" width="8.88671875" customWidth="1"/>
    <col min="257" max="257" width="2.88671875" customWidth="1"/>
    <col min="258" max="258" width="3.6640625" customWidth="1"/>
    <col min="259" max="259" width="16" customWidth="1"/>
    <col min="260" max="260" width="3.88671875" customWidth="1"/>
    <col min="261" max="281" width="0" hidden="1" customWidth="1"/>
    <col min="282" max="282" width="9.109375" customWidth="1"/>
    <col min="283" max="283" width="8.44140625" customWidth="1"/>
    <col min="284" max="284" width="9.33203125" customWidth="1"/>
    <col min="285" max="287" width="8" customWidth="1"/>
    <col min="288" max="288" width="8.5546875" customWidth="1"/>
    <col min="289" max="289" width="8" customWidth="1"/>
    <col min="290" max="290" width="8.5546875" customWidth="1"/>
    <col min="291" max="293" width="8" customWidth="1"/>
    <col min="294" max="294" width="0" hidden="1" customWidth="1"/>
    <col min="295" max="295" width="10.6640625" customWidth="1"/>
    <col min="296" max="296" width="10" customWidth="1"/>
    <col min="297" max="297" width="9.6640625" customWidth="1"/>
    <col min="298" max="298" width="10" customWidth="1"/>
    <col min="299" max="299" width="9.109375" customWidth="1"/>
    <col min="300" max="300" width="9.88671875" customWidth="1"/>
    <col min="301" max="301" width="10.33203125" customWidth="1"/>
    <col min="302" max="303" width="8.88671875" customWidth="1"/>
    <col min="304" max="304" width="10.44140625" customWidth="1"/>
    <col min="305" max="307" width="8.88671875" customWidth="1"/>
    <col min="513" max="513" width="2.88671875" customWidth="1"/>
    <col min="514" max="514" width="3.6640625" customWidth="1"/>
    <col min="515" max="515" width="16" customWidth="1"/>
    <col min="516" max="516" width="3.88671875" customWidth="1"/>
    <col min="517" max="537" width="0" hidden="1" customWidth="1"/>
    <col min="538" max="538" width="9.109375" customWidth="1"/>
    <col min="539" max="539" width="8.44140625" customWidth="1"/>
    <col min="540" max="540" width="9.33203125" customWidth="1"/>
    <col min="541" max="543" width="8" customWidth="1"/>
    <col min="544" max="544" width="8.5546875" customWidth="1"/>
    <col min="545" max="545" width="8" customWidth="1"/>
    <col min="546" max="546" width="8.5546875" customWidth="1"/>
    <col min="547" max="549" width="8" customWidth="1"/>
    <col min="550" max="550" width="0" hidden="1" customWidth="1"/>
    <col min="551" max="551" width="10.6640625" customWidth="1"/>
    <col min="552" max="552" width="10" customWidth="1"/>
    <col min="553" max="553" width="9.6640625" customWidth="1"/>
    <col min="554" max="554" width="10" customWidth="1"/>
    <col min="555" max="555" width="9.109375" customWidth="1"/>
    <col min="556" max="556" width="9.88671875" customWidth="1"/>
    <col min="557" max="557" width="10.33203125" customWidth="1"/>
    <col min="558" max="559" width="8.88671875" customWidth="1"/>
    <col min="560" max="560" width="10.44140625" customWidth="1"/>
    <col min="561" max="563" width="8.88671875" customWidth="1"/>
    <col min="769" max="769" width="2.88671875" customWidth="1"/>
    <col min="770" max="770" width="3.6640625" customWidth="1"/>
    <col min="771" max="771" width="16" customWidth="1"/>
    <col min="772" max="772" width="3.88671875" customWidth="1"/>
    <col min="773" max="793" width="0" hidden="1" customWidth="1"/>
    <col min="794" max="794" width="9.109375" customWidth="1"/>
    <col min="795" max="795" width="8.44140625" customWidth="1"/>
    <col min="796" max="796" width="9.33203125" customWidth="1"/>
    <col min="797" max="799" width="8" customWidth="1"/>
    <col min="800" max="800" width="8.5546875" customWidth="1"/>
    <col min="801" max="801" width="8" customWidth="1"/>
    <col min="802" max="802" width="8.5546875" customWidth="1"/>
    <col min="803" max="805" width="8" customWidth="1"/>
    <col min="806" max="806" width="0" hidden="1" customWidth="1"/>
    <col min="807" max="807" width="10.6640625" customWidth="1"/>
    <col min="808" max="808" width="10" customWidth="1"/>
    <col min="809" max="809" width="9.6640625" customWidth="1"/>
    <col min="810" max="810" width="10" customWidth="1"/>
    <col min="811" max="811" width="9.109375" customWidth="1"/>
    <col min="812" max="812" width="9.88671875" customWidth="1"/>
    <col min="813" max="813" width="10.33203125" customWidth="1"/>
    <col min="814" max="815" width="8.88671875" customWidth="1"/>
    <col min="816" max="816" width="10.44140625" customWidth="1"/>
    <col min="817" max="819" width="8.88671875" customWidth="1"/>
    <col min="1025" max="1025" width="2.88671875" customWidth="1"/>
    <col min="1026" max="1026" width="3.6640625" customWidth="1"/>
    <col min="1027" max="1027" width="16" customWidth="1"/>
    <col min="1028" max="1028" width="3.88671875" customWidth="1"/>
    <col min="1029" max="1049" width="0" hidden="1" customWidth="1"/>
    <col min="1050" max="1050" width="9.109375" customWidth="1"/>
    <col min="1051" max="1051" width="8.44140625" customWidth="1"/>
    <col min="1052" max="1052" width="9.33203125" customWidth="1"/>
    <col min="1053" max="1055" width="8" customWidth="1"/>
    <col min="1056" max="1056" width="8.5546875" customWidth="1"/>
    <col min="1057" max="1057" width="8" customWidth="1"/>
    <col min="1058" max="1058" width="8.5546875" customWidth="1"/>
    <col min="1059" max="1061" width="8" customWidth="1"/>
    <col min="1062" max="1062" width="0" hidden="1" customWidth="1"/>
    <col min="1063" max="1063" width="10.6640625" customWidth="1"/>
    <col min="1064" max="1064" width="10" customWidth="1"/>
    <col min="1065" max="1065" width="9.6640625" customWidth="1"/>
    <col min="1066" max="1066" width="10" customWidth="1"/>
    <col min="1067" max="1067" width="9.109375" customWidth="1"/>
    <col min="1068" max="1068" width="9.88671875" customWidth="1"/>
    <col min="1069" max="1069" width="10.33203125" customWidth="1"/>
    <col min="1070" max="1071" width="8.88671875" customWidth="1"/>
    <col min="1072" max="1072" width="10.44140625" customWidth="1"/>
    <col min="1073" max="1075" width="8.88671875" customWidth="1"/>
    <col min="1281" max="1281" width="2.88671875" customWidth="1"/>
    <col min="1282" max="1282" width="3.6640625" customWidth="1"/>
    <col min="1283" max="1283" width="16" customWidth="1"/>
    <col min="1284" max="1284" width="3.88671875" customWidth="1"/>
    <col min="1285" max="1305" width="0" hidden="1" customWidth="1"/>
    <col min="1306" max="1306" width="9.109375" customWidth="1"/>
    <col min="1307" max="1307" width="8.44140625" customWidth="1"/>
    <col min="1308" max="1308" width="9.33203125" customWidth="1"/>
    <col min="1309" max="1311" width="8" customWidth="1"/>
    <col min="1312" max="1312" width="8.5546875" customWidth="1"/>
    <col min="1313" max="1313" width="8" customWidth="1"/>
    <col min="1314" max="1314" width="8.5546875" customWidth="1"/>
    <col min="1315" max="1317" width="8" customWidth="1"/>
    <col min="1318" max="1318" width="0" hidden="1" customWidth="1"/>
    <col min="1319" max="1319" width="10.6640625" customWidth="1"/>
    <col min="1320" max="1320" width="10" customWidth="1"/>
    <col min="1321" max="1321" width="9.6640625" customWidth="1"/>
    <col min="1322" max="1322" width="10" customWidth="1"/>
    <col min="1323" max="1323" width="9.109375" customWidth="1"/>
    <col min="1324" max="1324" width="9.88671875" customWidth="1"/>
    <col min="1325" max="1325" width="10.33203125" customWidth="1"/>
    <col min="1326" max="1327" width="8.88671875" customWidth="1"/>
    <col min="1328" max="1328" width="10.44140625" customWidth="1"/>
    <col min="1329" max="1331" width="8.88671875" customWidth="1"/>
    <col min="1537" max="1537" width="2.88671875" customWidth="1"/>
    <col min="1538" max="1538" width="3.6640625" customWidth="1"/>
    <col min="1539" max="1539" width="16" customWidth="1"/>
    <col min="1540" max="1540" width="3.88671875" customWidth="1"/>
    <col min="1541" max="1561" width="0" hidden="1" customWidth="1"/>
    <col min="1562" max="1562" width="9.109375" customWidth="1"/>
    <col min="1563" max="1563" width="8.44140625" customWidth="1"/>
    <col min="1564" max="1564" width="9.33203125" customWidth="1"/>
    <col min="1565" max="1567" width="8" customWidth="1"/>
    <col min="1568" max="1568" width="8.5546875" customWidth="1"/>
    <col min="1569" max="1569" width="8" customWidth="1"/>
    <col min="1570" max="1570" width="8.5546875" customWidth="1"/>
    <col min="1571" max="1573" width="8" customWidth="1"/>
    <col min="1574" max="1574" width="0" hidden="1" customWidth="1"/>
    <col min="1575" max="1575" width="10.6640625" customWidth="1"/>
    <col min="1576" max="1576" width="10" customWidth="1"/>
    <col min="1577" max="1577" width="9.6640625" customWidth="1"/>
    <col min="1578" max="1578" width="10" customWidth="1"/>
    <col min="1579" max="1579" width="9.109375" customWidth="1"/>
    <col min="1580" max="1580" width="9.88671875" customWidth="1"/>
    <col min="1581" max="1581" width="10.33203125" customWidth="1"/>
    <col min="1582" max="1583" width="8.88671875" customWidth="1"/>
    <col min="1584" max="1584" width="10.44140625" customWidth="1"/>
    <col min="1585" max="1587" width="8.88671875" customWidth="1"/>
    <col min="1793" max="1793" width="2.88671875" customWidth="1"/>
    <col min="1794" max="1794" width="3.6640625" customWidth="1"/>
    <col min="1795" max="1795" width="16" customWidth="1"/>
    <col min="1796" max="1796" width="3.88671875" customWidth="1"/>
    <col min="1797" max="1817" width="0" hidden="1" customWidth="1"/>
    <col min="1818" max="1818" width="9.109375" customWidth="1"/>
    <col min="1819" max="1819" width="8.44140625" customWidth="1"/>
    <col min="1820" max="1820" width="9.33203125" customWidth="1"/>
    <col min="1821" max="1823" width="8" customWidth="1"/>
    <col min="1824" max="1824" width="8.5546875" customWidth="1"/>
    <col min="1825" max="1825" width="8" customWidth="1"/>
    <col min="1826" max="1826" width="8.5546875" customWidth="1"/>
    <col min="1827" max="1829" width="8" customWidth="1"/>
    <col min="1830" max="1830" width="0" hidden="1" customWidth="1"/>
    <col min="1831" max="1831" width="10.6640625" customWidth="1"/>
    <col min="1832" max="1832" width="10" customWidth="1"/>
    <col min="1833" max="1833" width="9.6640625" customWidth="1"/>
    <col min="1834" max="1834" width="10" customWidth="1"/>
    <col min="1835" max="1835" width="9.109375" customWidth="1"/>
    <col min="1836" max="1836" width="9.88671875" customWidth="1"/>
    <col min="1837" max="1837" width="10.33203125" customWidth="1"/>
    <col min="1838" max="1839" width="8.88671875" customWidth="1"/>
    <col min="1840" max="1840" width="10.44140625" customWidth="1"/>
    <col min="1841" max="1843" width="8.88671875" customWidth="1"/>
    <col min="2049" max="2049" width="2.88671875" customWidth="1"/>
    <col min="2050" max="2050" width="3.6640625" customWidth="1"/>
    <col min="2051" max="2051" width="16" customWidth="1"/>
    <col min="2052" max="2052" width="3.88671875" customWidth="1"/>
    <col min="2053" max="2073" width="0" hidden="1" customWidth="1"/>
    <col min="2074" max="2074" width="9.109375" customWidth="1"/>
    <col min="2075" max="2075" width="8.44140625" customWidth="1"/>
    <col min="2076" max="2076" width="9.33203125" customWidth="1"/>
    <col min="2077" max="2079" width="8" customWidth="1"/>
    <col min="2080" max="2080" width="8.5546875" customWidth="1"/>
    <col min="2081" max="2081" width="8" customWidth="1"/>
    <col min="2082" max="2082" width="8.5546875" customWidth="1"/>
    <col min="2083" max="2085" width="8" customWidth="1"/>
    <col min="2086" max="2086" width="0" hidden="1" customWidth="1"/>
    <col min="2087" max="2087" width="10.6640625" customWidth="1"/>
    <col min="2088" max="2088" width="10" customWidth="1"/>
    <col min="2089" max="2089" width="9.6640625" customWidth="1"/>
    <col min="2090" max="2090" width="10" customWidth="1"/>
    <col min="2091" max="2091" width="9.109375" customWidth="1"/>
    <col min="2092" max="2092" width="9.88671875" customWidth="1"/>
    <col min="2093" max="2093" width="10.33203125" customWidth="1"/>
    <col min="2094" max="2095" width="8.88671875" customWidth="1"/>
    <col min="2096" max="2096" width="10.44140625" customWidth="1"/>
    <col min="2097" max="2099" width="8.88671875" customWidth="1"/>
    <col min="2305" max="2305" width="2.88671875" customWidth="1"/>
    <col min="2306" max="2306" width="3.6640625" customWidth="1"/>
    <col min="2307" max="2307" width="16" customWidth="1"/>
    <col min="2308" max="2308" width="3.88671875" customWidth="1"/>
    <col min="2309" max="2329" width="0" hidden="1" customWidth="1"/>
    <col min="2330" max="2330" width="9.109375" customWidth="1"/>
    <col min="2331" max="2331" width="8.44140625" customWidth="1"/>
    <col min="2332" max="2332" width="9.33203125" customWidth="1"/>
    <col min="2333" max="2335" width="8" customWidth="1"/>
    <col min="2336" max="2336" width="8.5546875" customWidth="1"/>
    <col min="2337" max="2337" width="8" customWidth="1"/>
    <col min="2338" max="2338" width="8.5546875" customWidth="1"/>
    <col min="2339" max="2341" width="8" customWidth="1"/>
    <col min="2342" max="2342" width="0" hidden="1" customWidth="1"/>
    <col min="2343" max="2343" width="10.6640625" customWidth="1"/>
    <col min="2344" max="2344" width="10" customWidth="1"/>
    <col min="2345" max="2345" width="9.6640625" customWidth="1"/>
    <col min="2346" max="2346" width="10" customWidth="1"/>
    <col min="2347" max="2347" width="9.109375" customWidth="1"/>
    <col min="2348" max="2348" width="9.88671875" customWidth="1"/>
    <col min="2349" max="2349" width="10.33203125" customWidth="1"/>
    <col min="2350" max="2351" width="8.88671875" customWidth="1"/>
    <col min="2352" max="2352" width="10.44140625" customWidth="1"/>
    <col min="2353" max="2355" width="8.88671875" customWidth="1"/>
    <col min="2561" max="2561" width="2.88671875" customWidth="1"/>
    <col min="2562" max="2562" width="3.6640625" customWidth="1"/>
    <col min="2563" max="2563" width="16" customWidth="1"/>
    <col min="2564" max="2564" width="3.88671875" customWidth="1"/>
    <col min="2565" max="2585" width="0" hidden="1" customWidth="1"/>
    <col min="2586" max="2586" width="9.109375" customWidth="1"/>
    <col min="2587" max="2587" width="8.44140625" customWidth="1"/>
    <col min="2588" max="2588" width="9.33203125" customWidth="1"/>
    <col min="2589" max="2591" width="8" customWidth="1"/>
    <col min="2592" max="2592" width="8.5546875" customWidth="1"/>
    <col min="2593" max="2593" width="8" customWidth="1"/>
    <col min="2594" max="2594" width="8.5546875" customWidth="1"/>
    <col min="2595" max="2597" width="8" customWidth="1"/>
    <col min="2598" max="2598" width="0" hidden="1" customWidth="1"/>
    <col min="2599" max="2599" width="10.6640625" customWidth="1"/>
    <col min="2600" max="2600" width="10" customWidth="1"/>
    <col min="2601" max="2601" width="9.6640625" customWidth="1"/>
    <col min="2602" max="2602" width="10" customWidth="1"/>
    <col min="2603" max="2603" width="9.109375" customWidth="1"/>
    <col min="2604" max="2604" width="9.88671875" customWidth="1"/>
    <col min="2605" max="2605" width="10.33203125" customWidth="1"/>
    <col min="2606" max="2607" width="8.88671875" customWidth="1"/>
    <col min="2608" max="2608" width="10.44140625" customWidth="1"/>
    <col min="2609" max="2611" width="8.88671875" customWidth="1"/>
    <col min="2817" max="2817" width="2.88671875" customWidth="1"/>
    <col min="2818" max="2818" width="3.6640625" customWidth="1"/>
    <col min="2819" max="2819" width="16" customWidth="1"/>
    <col min="2820" max="2820" width="3.88671875" customWidth="1"/>
    <col min="2821" max="2841" width="0" hidden="1" customWidth="1"/>
    <col min="2842" max="2842" width="9.109375" customWidth="1"/>
    <col min="2843" max="2843" width="8.44140625" customWidth="1"/>
    <col min="2844" max="2844" width="9.33203125" customWidth="1"/>
    <col min="2845" max="2847" width="8" customWidth="1"/>
    <col min="2848" max="2848" width="8.5546875" customWidth="1"/>
    <col min="2849" max="2849" width="8" customWidth="1"/>
    <col min="2850" max="2850" width="8.5546875" customWidth="1"/>
    <col min="2851" max="2853" width="8" customWidth="1"/>
    <col min="2854" max="2854" width="0" hidden="1" customWidth="1"/>
    <col min="2855" max="2855" width="10.6640625" customWidth="1"/>
    <col min="2856" max="2856" width="10" customWidth="1"/>
    <col min="2857" max="2857" width="9.6640625" customWidth="1"/>
    <col min="2858" max="2858" width="10" customWidth="1"/>
    <col min="2859" max="2859" width="9.109375" customWidth="1"/>
    <col min="2860" max="2860" width="9.88671875" customWidth="1"/>
    <col min="2861" max="2861" width="10.33203125" customWidth="1"/>
    <col min="2862" max="2863" width="8.88671875" customWidth="1"/>
    <col min="2864" max="2864" width="10.44140625" customWidth="1"/>
    <col min="2865" max="2867" width="8.88671875" customWidth="1"/>
    <col min="3073" max="3073" width="2.88671875" customWidth="1"/>
    <col min="3074" max="3074" width="3.6640625" customWidth="1"/>
    <col min="3075" max="3075" width="16" customWidth="1"/>
    <col min="3076" max="3076" width="3.88671875" customWidth="1"/>
    <col min="3077" max="3097" width="0" hidden="1" customWidth="1"/>
    <col min="3098" max="3098" width="9.109375" customWidth="1"/>
    <col min="3099" max="3099" width="8.44140625" customWidth="1"/>
    <col min="3100" max="3100" width="9.33203125" customWidth="1"/>
    <col min="3101" max="3103" width="8" customWidth="1"/>
    <col min="3104" max="3104" width="8.5546875" customWidth="1"/>
    <col min="3105" max="3105" width="8" customWidth="1"/>
    <col min="3106" max="3106" width="8.5546875" customWidth="1"/>
    <col min="3107" max="3109" width="8" customWidth="1"/>
    <col min="3110" max="3110" width="0" hidden="1" customWidth="1"/>
    <col min="3111" max="3111" width="10.6640625" customWidth="1"/>
    <col min="3112" max="3112" width="10" customWidth="1"/>
    <col min="3113" max="3113" width="9.6640625" customWidth="1"/>
    <col min="3114" max="3114" width="10" customWidth="1"/>
    <col min="3115" max="3115" width="9.109375" customWidth="1"/>
    <col min="3116" max="3116" width="9.88671875" customWidth="1"/>
    <col min="3117" max="3117" width="10.33203125" customWidth="1"/>
    <col min="3118" max="3119" width="8.88671875" customWidth="1"/>
    <col min="3120" max="3120" width="10.44140625" customWidth="1"/>
    <col min="3121" max="3123" width="8.88671875" customWidth="1"/>
    <col min="3329" max="3329" width="2.88671875" customWidth="1"/>
    <col min="3330" max="3330" width="3.6640625" customWidth="1"/>
    <col min="3331" max="3331" width="16" customWidth="1"/>
    <col min="3332" max="3332" width="3.88671875" customWidth="1"/>
    <col min="3333" max="3353" width="0" hidden="1" customWidth="1"/>
    <col min="3354" max="3354" width="9.109375" customWidth="1"/>
    <col min="3355" max="3355" width="8.44140625" customWidth="1"/>
    <col min="3356" max="3356" width="9.33203125" customWidth="1"/>
    <col min="3357" max="3359" width="8" customWidth="1"/>
    <col min="3360" max="3360" width="8.5546875" customWidth="1"/>
    <col min="3361" max="3361" width="8" customWidth="1"/>
    <col min="3362" max="3362" width="8.5546875" customWidth="1"/>
    <col min="3363" max="3365" width="8" customWidth="1"/>
    <col min="3366" max="3366" width="0" hidden="1" customWidth="1"/>
    <col min="3367" max="3367" width="10.6640625" customWidth="1"/>
    <col min="3368" max="3368" width="10" customWidth="1"/>
    <col min="3369" max="3369" width="9.6640625" customWidth="1"/>
    <col min="3370" max="3370" width="10" customWidth="1"/>
    <col min="3371" max="3371" width="9.109375" customWidth="1"/>
    <col min="3372" max="3372" width="9.88671875" customWidth="1"/>
    <col min="3373" max="3373" width="10.33203125" customWidth="1"/>
    <col min="3374" max="3375" width="8.88671875" customWidth="1"/>
    <col min="3376" max="3376" width="10.44140625" customWidth="1"/>
    <col min="3377" max="3379" width="8.88671875" customWidth="1"/>
    <col min="3585" max="3585" width="2.88671875" customWidth="1"/>
    <col min="3586" max="3586" width="3.6640625" customWidth="1"/>
    <col min="3587" max="3587" width="16" customWidth="1"/>
    <col min="3588" max="3588" width="3.88671875" customWidth="1"/>
    <col min="3589" max="3609" width="0" hidden="1" customWidth="1"/>
    <col min="3610" max="3610" width="9.109375" customWidth="1"/>
    <col min="3611" max="3611" width="8.44140625" customWidth="1"/>
    <col min="3612" max="3612" width="9.33203125" customWidth="1"/>
    <col min="3613" max="3615" width="8" customWidth="1"/>
    <col min="3616" max="3616" width="8.5546875" customWidth="1"/>
    <col min="3617" max="3617" width="8" customWidth="1"/>
    <col min="3618" max="3618" width="8.5546875" customWidth="1"/>
    <col min="3619" max="3621" width="8" customWidth="1"/>
    <col min="3622" max="3622" width="0" hidden="1" customWidth="1"/>
    <col min="3623" max="3623" width="10.6640625" customWidth="1"/>
    <col min="3624" max="3624" width="10" customWidth="1"/>
    <col min="3625" max="3625" width="9.6640625" customWidth="1"/>
    <col min="3626" max="3626" width="10" customWidth="1"/>
    <col min="3627" max="3627" width="9.109375" customWidth="1"/>
    <col min="3628" max="3628" width="9.88671875" customWidth="1"/>
    <col min="3629" max="3629" width="10.33203125" customWidth="1"/>
    <col min="3630" max="3631" width="8.88671875" customWidth="1"/>
    <col min="3632" max="3632" width="10.44140625" customWidth="1"/>
    <col min="3633" max="3635" width="8.88671875" customWidth="1"/>
    <col min="3841" max="3841" width="2.88671875" customWidth="1"/>
    <col min="3842" max="3842" width="3.6640625" customWidth="1"/>
    <col min="3843" max="3843" width="16" customWidth="1"/>
    <col min="3844" max="3844" width="3.88671875" customWidth="1"/>
    <col min="3845" max="3865" width="0" hidden="1" customWidth="1"/>
    <col min="3866" max="3866" width="9.109375" customWidth="1"/>
    <col min="3867" max="3867" width="8.44140625" customWidth="1"/>
    <col min="3868" max="3868" width="9.33203125" customWidth="1"/>
    <col min="3869" max="3871" width="8" customWidth="1"/>
    <col min="3872" max="3872" width="8.5546875" customWidth="1"/>
    <col min="3873" max="3873" width="8" customWidth="1"/>
    <col min="3874" max="3874" width="8.5546875" customWidth="1"/>
    <col min="3875" max="3877" width="8" customWidth="1"/>
    <col min="3878" max="3878" width="0" hidden="1" customWidth="1"/>
    <col min="3879" max="3879" width="10.6640625" customWidth="1"/>
    <col min="3880" max="3880" width="10" customWidth="1"/>
    <col min="3881" max="3881" width="9.6640625" customWidth="1"/>
    <col min="3882" max="3882" width="10" customWidth="1"/>
    <col min="3883" max="3883" width="9.109375" customWidth="1"/>
    <col min="3884" max="3884" width="9.88671875" customWidth="1"/>
    <col min="3885" max="3885" width="10.33203125" customWidth="1"/>
    <col min="3886" max="3887" width="8.88671875" customWidth="1"/>
    <col min="3888" max="3888" width="10.44140625" customWidth="1"/>
    <col min="3889" max="3891" width="8.88671875" customWidth="1"/>
    <col min="4097" max="4097" width="2.88671875" customWidth="1"/>
    <col min="4098" max="4098" width="3.6640625" customWidth="1"/>
    <col min="4099" max="4099" width="16" customWidth="1"/>
    <col min="4100" max="4100" width="3.88671875" customWidth="1"/>
    <col min="4101" max="4121" width="0" hidden="1" customWidth="1"/>
    <col min="4122" max="4122" width="9.109375" customWidth="1"/>
    <col min="4123" max="4123" width="8.44140625" customWidth="1"/>
    <col min="4124" max="4124" width="9.33203125" customWidth="1"/>
    <col min="4125" max="4127" width="8" customWidth="1"/>
    <col min="4128" max="4128" width="8.5546875" customWidth="1"/>
    <col min="4129" max="4129" width="8" customWidth="1"/>
    <col min="4130" max="4130" width="8.5546875" customWidth="1"/>
    <col min="4131" max="4133" width="8" customWidth="1"/>
    <col min="4134" max="4134" width="0" hidden="1" customWidth="1"/>
    <col min="4135" max="4135" width="10.6640625" customWidth="1"/>
    <col min="4136" max="4136" width="10" customWidth="1"/>
    <col min="4137" max="4137" width="9.6640625" customWidth="1"/>
    <col min="4138" max="4138" width="10" customWidth="1"/>
    <col min="4139" max="4139" width="9.109375" customWidth="1"/>
    <col min="4140" max="4140" width="9.88671875" customWidth="1"/>
    <col min="4141" max="4141" width="10.33203125" customWidth="1"/>
    <col min="4142" max="4143" width="8.88671875" customWidth="1"/>
    <col min="4144" max="4144" width="10.44140625" customWidth="1"/>
    <col min="4145" max="4147" width="8.88671875" customWidth="1"/>
    <col min="4353" max="4353" width="2.88671875" customWidth="1"/>
    <col min="4354" max="4354" width="3.6640625" customWidth="1"/>
    <col min="4355" max="4355" width="16" customWidth="1"/>
    <col min="4356" max="4356" width="3.88671875" customWidth="1"/>
    <col min="4357" max="4377" width="0" hidden="1" customWidth="1"/>
    <col min="4378" max="4378" width="9.109375" customWidth="1"/>
    <col min="4379" max="4379" width="8.44140625" customWidth="1"/>
    <col min="4380" max="4380" width="9.33203125" customWidth="1"/>
    <col min="4381" max="4383" width="8" customWidth="1"/>
    <col min="4384" max="4384" width="8.5546875" customWidth="1"/>
    <col min="4385" max="4385" width="8" customWidth="1"/>
    <col min="4386" max="4386" width="8.5546875" customWidth="1"/>
    <col min="4387" max="4389" width="8" customWidth="1"/>
    <col min="4390" max="4390" width="0" hidden="1" customWidth="1"/>
    <col min="4391" max="4391" width="10.6640625" customWidth="1"/>
    <col min="4392" max="4392" width="10" customWidth="1"/>
    <col min="4393" max="4393" width="9.6640625" customWidth="1"/>
    <col min="4394" max="4394" width="10" customWidth="1"/>
    <col min="4395" max="4395" width="9.109375" customWidth="1"/>
    <col min="4396" max="4396" width="9.88671875" customWidth="1"/>
    <col min="4397" max="4397" width="10.33203125" customWidth="1"/>
    <col min="4398" max="4399" width="8.88671875" customWidth="1"/>
    <col min="4400" max="4400" width="10.44140625" customWidth="1"/>
    <col min="4401" max="4403" width="8.88671875" customWidth="1"/>
    <col min="4609" max="4609" width="2.88671875" customWidth="1"/>
    <col min="4610" max="4610" width="3.6640625" customWidth="1"/>
    <col min="4611" max="4611" width="16" customWidth="1"/>
    <col min="4612" max="4612" width="3.88671875" customWidth="1"/>
    <col min="4613" max="4633" width="0" hidden="1" customWidth="1"/>
    <col min="4634" max="4634" width="9.109375" customWidth="1"/>
    <col min="4635" max="4635" width="8.44140625" customWidth="1"/>
    <col min="4636" max="4636" width="9.33203125" customWidth="1"/>
    <col min="4637" max="4639" width="8" customWidth="1"/>
    <col min="4640" max="4640" width="8.5546875" customWidth="1"/>
    <col min="4641" max="4641" width="8" customWidth="1"/>
    <col min="4642" max="4642" width="8.5546875" customWidth="1"/>
    <col min="4643" max="4645" width="8" customWidth="1"/>
    <col min="4646" max="4646" width="0" hidden="1" customWidth="1"/>
    <col min="4647" max="4647" width="10.6640625" customWidth="1"/>
    <col min="4648" max="4648" width="10" customWidth="1"/>
    <col min="4649" max="4649" width="9.6640625" customWidth="1"/>
    <col min="4650" max="4650" width="10" customWidth="1"/>
    <col min="4651" max="4651" width="9.109375" customWidth="1"/>
    <col min="4652" max="4652" width="9.88671875" customWidth="1"/>
    <col min="4653" max="4653" width="10.33203125" customWidth="1"/>
    <col min="4654" max="4655" width="8.88671875" customWidth="1"/>
    <col min="4656" max="4656" width="10.44140625" customWidth="1"/>
    <col min="4657" max="4659" width="8.88671875" customWidth="1"/>
    <col min="4865" max="4865" width="2.88671875" customWidth="1"/>
    <col min="4866" max="4866" width="3.6640625" customWidth="1"/>
    <col min="4867" max="4867" width="16" customWidth="1"/>
    <col min="4868" max="4868" width="3.88671875" customWidth="1"/>
    <col min="4869" max="4889" width="0" hidden="1" customWidth="1"/>
    <col min="4890" max="4890" width="9.109375" customWidth="1"/>
    <col min="4891" max="4891" width="8.44140625" customWidth="1"/>
    <col min="4892" max="4892" width="9.33203125" customWidth="1"/>
    <col min="4893" max="4895" width="8" customWidth="1"/>
    <col min="4896" max="4896" width="8.5546875" customWidth="1"/>
    <col min="4897" max="4897" width="8" customWidth="1"/>
    <col min="4898" max="4898" width="8.5546875" customWidth="1"/>
    <col min="4899" max="4901" width="8" customWidth="1"/>
    <col min="4902" max="4902" width="0" hidden="1" customWidth="1"/>
    <col min="4903" max="4903" width="10.6640625" customWidth="1"/>
    <col min="4904" max="4904" width="10" customWidth="1"/>
    <col min="4905" max="4905" width="9.6640625" customWidth="1"/>
    <col min="4906" max="4906" width="10" customWidth="1"/>
    <col min="4907" max="4907" width="9.109375" customWidth="1"/>
    <col min="4908" max="4908" width="9.88671875" customWidth="1"/>
    <col min="4909" max="4909" width="10.33203125" customWidth="1"/>
    <col min="4910" max="4911" width="8.88671875" customWidth="1"/>
    <col min="4912" max="4912" width="10.44140625" customWidth="1"/>
    <col min="4913" max="4915" width="8.88671875" customWidth="1"/>
    <col min="5121" max="5121" width="2.88671875" customWidth="1"/>
    <col min="5122" max="5122" width="3.6640625" customWidth="1"/>
    <col min="5123" max="5123" width="16" customWidth="1"/>
    <col min="5124" max="5124" width="3.88671875" customWidth="1"/>
    <col min="5125" max="5145" width="0" hidden="1" customWidth="1"/>
    <col min="5146" max="5146" width="9.109375" customWidth="1"/>
    <col min="5147" max="5147" width="8.44140625" customWidth="1"/>
    <col min="5148" max="5148" width="9.33203125" customWidth="1"/>
    <col min="5149" max="5151" width="8" customWidth="1"/>
    <col min="5152" max="5152" width="8.5546875" customWidth="1"/>
    <col min="5153" max="5153" width="8" customWidth="1"/>
    <col min="5154" max="5154" width="8.5546875" customWidth="1"/>
    <col min="5155" max="5157" width="8" customWidth="1"/>
    <col min="5158" max="5158" width="0" hidden="1" customWidth="1"/>
    <col min="5159" max="5159" width="10.6640625" customWidth="1"/>
    <col min="5160" max="5160" width="10" customWidth="1"/>
    <col min="5161" max="5161" width="9.6640625" customWidth="1"/>
    <col min="5162" max="5162" width="10" customWidth="1"/>
    <col min="5163" max="5163" width="9.109375" customWidth="1"/>
    <col min="5164" max="5164" width="9.88671875" customWidth="1"/>
    <col min="5165" max="5165" width="10.33203125" customWidth="1"/>
    <col min="5166" max="5167" width="8.88671875" customWidth="1"/>
    <col min="5168" max="5168" width="10.44140625" customWidth="1"/>
    <col min="5169" max="5171" width="8.88671875" customWidth="1"/>
    <col min="5377" max="5377" width="2.88671875" customWidth="1"/>
    <col min="5378" max="5378" width="3.6640625" customWidth="1"/>
    <col min="5379" max="5379" width="16" customWidth="1"/>
    <col min="5380" max="5380" width="3.88671875" customWidth="1"/>
    <col min="5381" max="5401" width="0" hidden="1" customWidth="1"/>
    <col min="5402" max="5402" width="9.109375" customWidth="1"/>
    <col min="5403" max="5403" width="8.44140625" customWidth="1"/>
    <col min="5404" max="5404" width="9.33203125" customWidth="1"/>
    <col min="5405" max="5407" width="8" customWidth="1"/>
    <col min="5408" max="5408" width="8.5546875" customWidth="1"/>
    <col min="5409" max="5409" width="8" customWidth="1"/>
    <col min="5410" max="5410" width="8.5546875" customWidth="1"/>
    <col min="5411" max="5413" width="8" customWidth="1"/>
    <col min="5414" max="5414" width="0" hidden="1" customWidth="1"/>
    <col min="5415" max="5415" width="10.6640625" customWidth="1"/>
    <col min="5416" max="5416" width="10" customWidth="1"/>
    <col min="5417" max="5417" width="9.6640625" customWidth="1"/>
    <col min="5418" max="5418" width="10" customWidth="1"/>
    <col min="5419" max="5419" width="9.109375" customWidth="1"/>
    <col min="5420" max="5420" width="9.88671875" customWidth="1"/>
    <col min="5421" max="5421" width="10.33203125" customWidth="1"/>
    <col min="5422" max="5423" width="8.88671875" customWidth="1"/>
    <col min="5424" max="5424" width="10.44140625" customWidth="1"/>
    <col min="5425" max="5427" width="8.88671875" customWidth="1"/>
    <col min="5633" max="5633" width="2.88671875" customWidth="1"/>
    <col min="5634" max="5634" width="3.6640625" customWidth="1"/>
    <col min="5635" max="5635" width="16" customWidth="1"/>
    <col min="5636" max="5636" width="3.88671875" customWidth="1"/>
    <col min="5637" max="5657" width="0" hidden="1" customWidth="1"/>
    <col min="5658" max="5658" width="9.109375" customWidth="1"/>
    <col min="5659" max="5659" width="8.44140625" customWidth="1"/>
    <col min="5660" max="5660" width="9.33203125" customWidth="1"/>
    <col min="5661" max="5663" width="8" customWidth="1"/>
    <col min="5664" max="5664" width="8.5546875" customWidth="1"/>
    <col min="5665" max="5665" width="8" customWidth="1"/>
    <col min="5666" max="5666" width="8.5546875" customWidth="1"/>
    <col min="5667" max="5669" width="8" customWidth="1"/>
    <col min="5670" max="5670" width="0" hidden="1" customWidth="1"/>
    <col min="5671" max="5671" width="10.6640625" customWidth="1"/>
    <col min="5672" max="5672" width="10" customWidth="1"/>
    <col min="5673" max="5673" width="9.6640625" customWidth="1"/>
    <col min="5674" max="5674" width="10" customWidth="1"/>
    <col min="5675" max="5675" width="9.109375" customWidth="1"/>
    <col min="5676" max="5676" width="9.88671875" customWidth="1"/>
    <col min="5677" max="5677" width="10.33203125" customWidth="1"/>
    <col min="5678" max="5679" width="8.88671875" customWidth="1"/>
    <col min="5680" max="5680" width="10.44140625" customWidth="1"/>
    <col min="5681" max="5683" width="8.88671875" customWidth="1"/>
    <col min="5889" max="5889" width="2.88671875" customWidth="1"/>
    <col min="5890" max="5890" width="3.6640625" customWidth="1"/>
    <col min="5891" max="5891" width="16" customWidth="1"/>
    <col min="5892" max="5892" width="3.88671875" customWidth="1"/>
    <col min="5893" max="5913" width="0" hidden="1" customWidth="1"/>
    <col min="5914" max="5914" width="9.109375" customWidth="1"/>
    <col min="5915" max="5915" width="8.44140625" customWidth="1"/>
    <col min="5916" max="5916" width="9.33203125" customWidth="1"/>
    <col min="5917" max="5919" width="8" customWidth="1"/>
    <col min="5920" max="5920" width="8.5546875" customWidth="1"/>
    <col min="5921" max="5921" width="8" customWidth="1"/>
    <col min="5922" max="5922" width="8.5546875" customWidth="1"/>
    <col min="5923" max="5925" width="8" customWidth="1"/>
    <col min="5926" max="5926" width="0" hidden="1" customWidth="1"/>
    <col min="5927" max="5927" width="10.6640625" customWidth="1"/>
    <col min="5928" max="5928" width="10" customWidth="1"/>
    <col min="5929" max="5929" width="9.6640625" customWidth="1"/>
    <col min="5930" max="5930" width="10" customWidth="1"/>
    <col min="5931" max="5931" width="9.109375" customWidth="1"/>
    <col min="5932" max="5932" width="9.88671875" customWidth="1"/>
    <col min="5933" max="5933" width="10.33203125" customWidth="1"/>
    <col min="5934" max="5935" width="8.88671875" customWidth="1"/>
    <col min="5936" max="5936" width="10.44140625" customWidth="1"/>
    <col min="5937" max="5939" width="8.88671875" customWidth="1"/>
    <col min="6145" max="6145" width="2.88671875" customWidth="1"/>
    <col min="6146" max="6146" width="3.6640625" customWidth="1"/>
    <col min="6147" max="6147" width="16" customWidth="1"/>
    <col min="6148" max="6148" width="3.88671875" customWidth="1"/>
    <col min="6149" max="6169" width="0" hidden="1" customWidth="1"/>
    <col min="6170" max="6170" width="9.109375" customWidth="1"/>
    <col min="6171" max="6171" width="8.44140625" customWidth="1"/>
    <col min="6172" max="6172" width="9.33203125" customWidth="1"/>
    <col min="6173" max="6175" width="8" customWidth="1"/>
    <col min="6176" max="6176" width="8.5546875" customWidth="1"/>
    <col min="6177" max="6177" width="8" customWidth="1"/>
    <col min="6178" max="6178" width="8.5546875" customWidth="1"/>
    <col min="6179" max="6181" width="8" customWidth="1"/>
    <col min="6182" max="6182" width="0" hidden="1" customWidth="1"/>
    <col min="6183" max="6183" width="10.6640625" customWidth="1"/>
    <col min="6184" max="6184" width="10" customWidth="1"/>
    <col min="6185" max="6185" width="9.6640625" customWidth="1"/>
    <col min="6186" max="6186" width="10" customWidth="1"/>
    <col min="6187" max="6187" width="9.109375" customWidth="1"/>
    <col min="6188" max="6188" width="9.88671875" customWidth="1"/>
    <col min="6189" max="6189" width="10.33203125" customWidth="1"/>
    <col min="6190" max="6191" width="8.88671875" customWidth="1"/>
    <col min="6192" max="6192" width="10.44140625" customWidth="1"/>
    <col min="6193" max="6195" width="8.88671875" customWidth="1"/>
    <col min="6401" max="6401" width="2.88671875" customWidth="1"/>
    <col min="6402" max="6402" width="3.6640625" customWidth="1"/>
    <col min="6403" max="6403" width="16" customWidth="1"/>
    <col min="6404" max="6404" width="3.88671875" customWidth="1"/>
    <col min="6405" max="6425" width="0" hidden="1" customWidth="1"/>
    <col min="6426" max="6426" width="9.109375" customWidth="1"/>
    <col min="6427" max="6427" width="8.44140625" customWidth="1"/>
    <col min="6428" max="6428" width="9.33203125" customWidth="1"/>
    <col min="6429" max="6431" width="8" customWidth="1"/>
    <col min="6432" max="6432" width="8.5546875" customWidth="1"/>
    <col min="6433" max="6433" width="8" customWidth="1"/>
    <col min="6434" max="6434" width="8.5546875" customWidth="1"/>
    <col min="6435" max="6437" width="8" customWidth="1"/>
    <col min="6438" max="6438" width="0" hidden="1" customWidth="1"/>
    <col min="6439" max="6439" width="10.6640625" customWidth="1"/>
    <col min="6440" max="6440" width="10" customWidth="1"/>
    <col min="6441" max="6441" width="9.6640625" customWidth="1"/>
    <col min="6442" max="6442" width="10" customWidth="1"/>
    <col min="6443" max="6443" width="9.109375" customWidth="1"/>
    <col min="6444" max="6444" width="9.88671875" customWidth="1"/>
    <col min="6445" max="6445" width="10.33203125" customWidth="1"/>
    <col min="6446" max="6447" width="8.88671875" customWidth="1"/>
    <col min="6448" max="6448" width="10.44140625" customWidth="1"/>
    <col min="6449" max="6451" width="8.88671875" customWidth="1"/>
    <col min="6657" max="6657" width="2.88671875" customWidth="1"/>
    <col min="6658" max="6658" width="3.6640625" customWidth="1"/>
    <col min="6659" max="6659" width="16" customWidth="1"/>
    <col min="6660" max="6660" width="3.88671875" customWidth="1"/>
    <col min="6661" max="6681" width="0" hidden="1" customWidth="1"/>
    <col min="6682" max="6682" width="9.109375" customWidth="1"/>
    <col min="6683" max="6683" width="8.44140625" customWidth="1"/>
    <col min="6684" max="6684" width="9.33203125" customWidth="1"/>
    <col min="6685" max="6687" width="8" customWidth="1"/>
    <col min="6688" max="6688" width="8.5546875" customWidth="1"/>
    <col min="6689" max="6689" width="8" customWidth="1"/>
    <col min="6690" max="6690" width="8.5546875" customWidth="1"/>
    <col min="6691" max="6693" width="8" customWidth="1"/>
    <col min="6694" max="6694" width="0" hidden="1" customWidth="1"/>
    <col min="6695" max="6695" width="10.6640625" customWidth="1"/>
    <col min="6696" max="6696" width="10" customWidth="1"/>
    <col min="6697" max="6697" width="9.6640625" customWidth="1"/>
    <col min="6698" max="6698" width="10" customWidth="1"/>
    <col min="6699" max="6699" width="9.109375" customWidth="1"/>
    <col min="6700" max="6700" width="9.88671875" customWidth="1"/>
    <col min="6701" max="6701" width="10.33203125" customWidth="1"/>
    <col min="6702" max="6703" width="8.88671875" customWidth="1"/>
    <col min="6704" max="6704" width="10.44140625" customWidth="1"/>
    <col min="6705" max="6707" width="8.88671875" customWidth="1"/>
    <col min="6913" max="6913" width="2.88671875" customWidth="1"/>
    <col min="6914" max="6914" width="3.6640625" customWidth="1"/>
    <col min="6915" max="6915" width="16" customWidth="1"/>
    <col min="6916" max="6916" width="3.88671875" customWidth="1"/>
    <col min="6917" max="6937" width="0" hidden="1" customWidth="1"/>
    <col min="6938" max="6938" width="9.109375" customWidth="1"/>
    <col min="6939" max="6939" width="8.44140625" customWidth="1"/>
    <col min="6940" max="6940" width="9.33203125" customWidth="1"/>
    <col min="6941" max="6943" width="8" customWidth="1"/>
    <col min="6944" max="6944" width="8.5546875" customWidth="1"/>
    <col min="6945" max="6945" width="8" customWidth="1"/>
    <col min="6946" max="6946" width="8.5546875" customWidth="1"/>
    <col min="6947" max="6949" width="8" customWidth="1"/>
    <col min="6950" max="6950" width="0" hidden="1" customWidth="1"/>
    <col min="6951" max="6951" width="10.6640625" customWidth="1"/>
    <col min="6952" max="6952" width="10" customWidth="1"/>
    <col min="6953" max="6953" width="9.6640625" customWidth="1"/>
    <col min="6954" max="6954" width="10" customWidth="1"/>
    <col min="6955" max="6955" width="9.109375" customWidth="1"/>
    <col min="6956" max="6956" width="9.88671875" customWidth="1"/>
    <col min="6957" max="6957" width="10.33203125" customWidth="1"/>
    <col min="6958" max="6959" width="8.88671875" customWidth="1"/>
    <col min="6960" max="6960" width="10.44140625" customWidth="1"/>
    <col min="6961" max="6963" width="8.88671875" customWidth="1"/>
    <col min="7169" max="7169" width="2.88671875" customWidth="1"/>
    <col min="7170" max="7170" width="3.6640625" customWidth="1"/>
    <col min="7171" max="7171" width="16" customWidth="1"/>
    <col min="7172" max="7172" width="3.88671875" customWidth="1"/>
    <col min="7173" max="7193" width="0" hidden="1" customWidth="1"/>
    <col min="7194" max="7194" width="9.109375" customWidth="1"/>
    <col min="7195" max="7195" width="8.44140625" customWidth="1"/>
    <col min="7196" max="7196" width="9.33203125" customWidth="1"/>
    <col min="7197" max="7199" width="8" customWidth="1"/>
    <col min="7200" max="7200" width="8.5546875" customWidth="1"/>
    <col min="7201" max="7201" width="8" customWidth="1"/>
    <col min="7202" max="7202" width="8.5546875" customWidth="1"/>
    <col min="7203" max="7205" width="8" customWidth="1"/>
    <col min="7206" max="7206" width="0" hidden="1" customWidth="1"/>
    <col min="7207" max="7207" width="10.6640625" customWidth="1"/>
    <col min="7208" max="7208" width="10" customWidth="1"/>
    <col min="7209" max="7209" width="9.6640625" customWidth="1"/>
    <col min="7210" max="7210" width="10" customWidth="1"/>
    <col min="7211" max="7211" width="9.109375" customWidth="1"/>
    <col min="7212" max="7212" width="9.88671875" customWidth="1"/>
    <col min="7213" max="7213" width="10.33203125" customWidth="1"/>
    <col min="7214" max="7215" width="8.88671875" customWidth="1"/>
    <col min="7216" max="7216" width="10.44140625" customWidth="1"/>
    <col min="7217" max="7219" width="8.88671875" customWidth="1"/>
    <col min="7425" max="7425" width="2.88671875" customWidth="1"/>
    <col min="7426" max="7426" width="3.6640625" customWidth="1"/>
    <col min="7427" max="7427" width="16" customWidth="1"/>
    <col min="7428" max="7428" width="3.88671875" customWidth="1"/>
    <col min="7429" max="7449" width="0" hidden="1" customWidth="1"/>
    <col min="7450" max="7450" width="9.109375" customWidth="1"/>
    <col min="7451" max="7451" width="8.44140625" customWidth="1"/>
    <col min="7452" max="7452" width="9.33203125" customWidth="1"/>
    <col min="7453" max="7455" width="8" customWidth="1"/>
    <col min="7456" max="7456" width="8.5546875" customWidth="1"/>
    <col min="7457" max="7457" width="8" customWidth="1"/>
    <col min="7458" max="7458" width="8.5546875" customWidth="1"/>
    <col min="7459" max="7461" width="8" customWidth="1"/>
    <col min="7462" max="7462" width="0" hidden="1" customWidth="1"/>
    <col min="7463" max="7463" width="10.6640625" customWidth="1"/>
    <col min="7464" max="7464" width="10" customWidth="1"/>
    <col min="7465" max="7465" width="9.6640625" customWidth="1"/>
    <col min="7466" max="7466" width="10" customWidth="1"/>
    <col min="7467" max="7467" width="9.109375" customWidth="1"/>
    <col min="7468" max="7468" width="9.88671875" customWidth="1"/>
    <col min="7469" max="7469" width="10.33203125" customWidth="1"/>
    <col min="7470" max="7471" width="8.88671875" customWidth="1"/>
    <col min="7472" max="7472" width="10.44140625" customWidth="1"/>
    <col min="7473" max="7475" width="8.88671875" customWidth="1"/>
    <col min="7681" max="7681" width="2.88671875" customWidth="1"/>
    <col min="7682" max="7682" width="3.6640625" customWidth="1"/>
    <col min="7683" max="7683" width="16" customWidth="1"/>
    <col min="7684" max="7684" width="3.88671875" customWidth="1"/>
    <col min="7685" max="7705" width="0" hidden="1" customWidth="1"/>
    <col min="7706" max="7706" width="9.109375" customWidth="1"/>
    <col min="7707" max="7707" width="8.44140625" customWidth="1"/>
    <col min="7708" max="7708" width="9.33203125" customWidth="1"/>
    <col min="7709" max="7711" width="8" customWidth="1"/>
    <col min="7712" max="7712" width="8.5546875" customWidth="1"/>
    <col min="7713" max="7713" width="8" customWidth="1"/>
    <col min="7714" max="7714" width="8.5546875" customWidth="1"/>
    <col min="7715" max="7717" width="8" customWidth="1"/>
    <col min="7718" max="7718" width="0" hidden="1" customWidth="1"/>
    <col min="7719" max="7719" width="10.6640625" customWidth="1"/>
    <col min="7720" max="7720" width="10" customWidth="1"/>
    <col min="7721" max="7721" width="9.6640625" customWidth="1"/>
    <col min="7722" max="7722" width="10" customWidth="1"/>
    <col min="7723" max="7723" width="9.109375" customWidth="1"/>
    <col min="7724" max="7724" width="9.88671875" customWidth="1"/>
    <col min="7725" max="7725" width="10.33203125" customWidth="1"/>
    <col min="7726" max="7727" width="8.88671875" customWidth="1"/>
    <col min="7728" max="7728" width="10.44140625" customWidth="1"/>
    <col min="7729" max="7731" width="8.88671875" customWidth="1"/>
    <col min="7937" max="7937" width="2.88671875" customWidth="1"/>
    <col min="7938" max="7938" width="3.6640625" customWidth="1"/>
    <col min="7939" max="7939" width="16" customWidth="1"/>
    <col min="7940" max="7940" width="3.88671875" customWidth="1"/>
    <col min="7941" max="7961" width="0" hidden="1" customWidth="1"/>
    <col min="7962" max="7962" width="9.109375" customWidth="1"/>
    <col min="7963" max="7963" width="8.44140625" customWidth="1"/>
    <col min="7964" max="7964" width="9.33203125" customWidth="1"/>
    <col min="7965" max="7967" width="8" customWidth="1"/>
    <col min="7968" max="7968" width="8.5546875" customWidth="1"/>
    <col min="7969" max="7969" width="8" customWidth="1"/>
    <col min="7970" max="7970" width="8.5546875" customWidth="1"/>
    <col min="7971" max="7973" width="8" customWidth="1"/>
    <col min="7974" max="7974" width="0" hidden="1" customWidth="1"/>
    <col min="7975" max="7975" width="10.6640625" customWidth="1"/>
    <col min="7976" max="7976" width="10" customWidth="1"/>
    <col min="7977" max="7977" width="9.6640625" customWidth="1"/>
    <col min="7978" max="7978" width="10" customWidth="1"/>
    <col min="7979" max="7979" width="9.109375" customWidth="1"/>
    <col min="7980" max="7980" width="9.88671875" customWidth="1"/>
    <col min="7981" max="7981" width="10.33203125" customWidth="1"/>
    <col min="7982" max="7983" width="8.88671875" customWidth="1"/>
    <col min="7984" max="7984" width="10.44140625" customWidth="1"/>
    <col min="7985" max="7987" width="8.88671875" customWidth="1"/>
    <col min="8193" max="8193" width="2.88671875" customWidth="1"/>
    <col min="8194" max="8194" width="3.6640625" customWidth="1"/>
    <col min="8195" max="8195" width="16" customWidth="1"/>
    <col min="8196" max="8196" width="3.88671875" customWidth="1"/>
    <col min="8197" max="8217" width="0" hidden="1" customWidth="1"/>
    <col min="8218" max="8218" width="9.109375" customWidth="1"/>
    <col min="8219" max="8219" width="8.44140625" customWidth="1"/>
    <col min="8220" max="8220" width="9.33203125" customWidth="1"/>
    <col min="8221" max="8223" width="8" customWidth="1"/>
    <col min="8224" max="8224" width="8.5546875" customWidth="1"/>
    <col min="8225" max="8225" width="8" customWidth="1"/>
    <col min="8226" max="8226" width="8.5546875" customWidth="1"/>
    <col min="8227" max="8229" width="8" customWidth="1"/>
    <col min="8230" max="8230" width="0" hidden="1" customWidth="1"/>
    <col min="8231" max="8231" width="10.6640625" customWidth="1"/>
    <col min="8232" max="8232" width="10" customWidth="1"/>
    <col min="8233" max="8233" width="9.6640625" customWidth="1"/>
    <col min="8234" max="8234" width="10" customWidth="1"/>
    <col min="8235" max="8235" width="9.109375" customWidth="1"/>
    <col min="8236" max="8236" width="9.88671875" customWidth="1"/>
    <col min="8237" max="8237" width="10.33203125" customWidth="1"/>
    <col min="8238" max="8239" width="8.88671875" customWidth="1"/>
    <col min="8240" max="8240" width="10.44140625" customWidth="1"/>
    <col min="8241" max="8243" width="8.88671875" customWidth="1"/>
    <col min="8449" max="8449" width="2.88671875" customWidth="1"/>
    <col min="8450" max="8450" width="3.6640625" customWidth="1"/>
    <col min="8451" max="8451" width="16" customWidth="1"/>
    <col min="8452" max="8452" width="3.88671875" customWidth="1"/>
    <col min="8453" max="8473" width="0" hidden="1" customWidth="1"/>
    <col min="8474" max="8474" width="9.109375" customWidth="1"/>
    <col min="8475" max="8475" width="8.44140625" customWidth="1"/>
    <col min="8476" max="8476" width="9.33203125" customWidth="1"/>
    <col min="8477" max="8479" width="8" customWidth="1"/>
    <col min="8480" max="8480" width="8.5546875" customWidth="1"/>
    <col min="8481" max="8481" width="8" customWidth="1"/>
    <col min="8482" max="8482" width="8.5546875" customWidth="1"/>
    <col min="8483" max="8485" width="8" customWidth="1"/>
    <col min="8486" max="8486" width="0" hidden="1" customWidth="1"/>
    <col min="8487" max="8487" width="10.6640625" customWidth="1"/>
    <col min="8488" max="8488" width="10" customWidth="1"/>
    <col min="8489" max="8489" width="9.6640625" customWidth="1"/>
    <col min="8490" max="8490" width="10" customWidth="1"/>
    <col min="8491" max="8491" width="9.109375" customWidth="1"/>
    <col min="8492" max="8492" width="9.88671875" customWidth="1"/>
    <col min="8493" max="8493" width="10.33203125" customWidth="1"/>
    <col min="8494" max="8495" width="8.88671875" customWidth="1"/>
    <col min="8496" max="8496" width="10.44140625" customWidth="1"/>
    <col min="8497" max="8499" width="8.88671875" customWidth="1"/>
    <col min="8705" max="8705" width="2.88671875" customWidth="1"/>
    <col min="8706" max="8706" width="3.6640625" customWidth="1"/>
    <col min="8707" max="8707" width="16" customWidth="1"/>
    <col min="8708" max="8708" width="3.88671875" customWidth="1"/>
    <col min="8709" max="8729" width="0" hidden="1" customWidth="1"/>
    <col min="8730" max="8730" width="9.109375" customWidth="1"/>
    <col min="8731" max="8731" width="8.44140625" customWidth="1"/>
    <col min="8732" max="8732" width="9.33203125" customWidth="1"/>
    <col min="8733" max="8735" width="8" customWidth="1"/>
    <col min="8736" max="8736" width="8.5546875" customWidth="1"/>
    <col min="8737" max="8737" width="8" customWidth="1"/>
    <col min="8738" max="8738" width="8.5546875" customWidth="1"/>
    <col min="8739" max="8741" width="8" customWidth="1"/>
    <col min="8742" max="8742" width="0" hidden="1" customWidth="1"/>
    <col min="8743" max="8743" width="10.6640625" customWidth="1"/>
    <col min="8744" max="8744" width="10" customWidth="1"/>
    <col min="8745" max="8745" width="9.6640625" customWidth="1"/>
    <col min="8746" max="8746" width="10" customWidth="1"/>
    <col min="8747" max="8747" width="9.109375" customWidth="1"/>
    <col min="8748" max="8748" width="9.88671875" customWidth="1"/>
    <col min="8749" max="8749" width="10.33203125" customWidth="1"/>
    <col min="8750" max="8751" width="8.88671875" customWidth="1"/>
    <col min="8752" max="8752" width="10.44140625" customWidth="1"/>
    <col min="8753" max="8755" width="8.88671875" customWidth="1"/>
    <col min="8961" max="8961" width="2.88671875" customWidth="1"/>
    <col min="8962" max="8962" width="3.6640625" customWidth="1"/>
    <col min="8963" max="8963" width="16" customWidth="1"/>
    <col min="8964" max="8964" width="3.88671875" customWidth="1"/>
    <col min="8965" max="8985" width="0" hidden="1" customWidth="1"/>
    <col min="8986" max="8986" width="9.109375" customWidth="1"/>
    <col min="8987" max="8987" width="8.44140625" customWidth="1"/>
    <col min="8988" max="8988" width="9.33203125" customWidth="1"/>
    <col min="8989" max="8991" width="8" customWidth="1"/>
    <col min="8992" max="8992" width="8.5546875" customWidth="1"/>
    <col min="8993" max="8993" width="8" customWidth="1"/>
    <col min="8994" max="8994" width="8.5546875" customWidth="1"/>
    <col min="8995" max="8997" width="8" customWidth="1"/>
    <col min="8998" max="8998" width="0" hidden="1" customWidth="1"/>
    <col min="8999" max="8999" width="10.6640625" customWidth="1"/>
    <col min="9000" max="9000" width="10" customWidth="1"/>
    <col min="9001" max="9001" width="9.6640625" customWidth="1"/>
    <col min="9002" max="9002" width="10" customWidth="1"/>
    <col min="9003" max="9003" width="9.109375" customWidth="1"/>
    <col min="9004" max="9004" width="9.88671875" customWidth="1"/>
    <col min="9005" max="9005" width="10.33203125" customWidth="1"/>
    <col min="9006" max="9007" width="8.88671875" customWidth="1"/>
    <col min="9008" max="9008" width="10.44140625" customWidth="1"/>
    <col min="9009" max="9011" width="8.88671875" customWidth="1"/>
    <col min="9217" max="9217" width="2.88671875" customWidth="1"/>
    <col min="9218" max="9218" width="3.6640625" customWidth="1"/>
    <col min="9219" max="9219" width="16" customWidth="1"/>
    <col min="9220" max="9220" width="3.88671875" customWidth="1"/>
    <col min="9221" max="9241" width="0" hidden="1" customWidth="1"/>
    <col min="9242" max="9242" width="9.109375" customWidth="1"/>
    <col min="9243" max="9243" width="8.44140625" customWidth="1"/>
    <col min="9244" max="9244" width="9.33203125" customWidth="1"/>
    <col min="9245" max="9247" width="8" customWidth="1"/>
    <col min="9248" max="9248" width="8.5546875" customWidth="1"/>
    <col min="9249" max="9249" width="8" customWidth="1"/>
    <col min="9250" max="9250" width="8.5546875" customWidth="1"/>
    <col min="9251" max="9253" width="8" customWidth="1"/>
    <col min="9254" max="9254" width="0" hidden="1" customWidth="1"/>
    <col min="9255" max="9255" width="10.6640625" customWidth="1"/>
    <col min="9256" max="9256" width="10" customWidth="1"/>
    <col min="9257" max="9257" width="9.6640625" customWidth="1"/>
    <col min="9258" max="9258" width="10" customWidth="1"/>
    <col min="9259" max="9259" width="9.109375" customWidth="1"/>
    <col min="9260" max="9260" width="9.88671875" customWidth="1"/>
    <col min="9261" max="9261" width="10.33203125" customWidth="1"/>
    <col min="9262" max="9263" width="8.88671875" customWidth="1"/>
    <col min="9264" max="9264" width="10.44140625" customWidth="1"/>
    <col min="9265" max="9267" width="8.88671875" customWidth="1"/>
    <col min="9473" max="9473" width="2.88671875" customWidth="1"/>
    <col min="9474" max="9474" width="3.6640625" customWidth="1"/>
    <col min="9475" max="9475" width="16" customWidth="1"/>
    <col min="9476" max="9476" width="3.88671875" customWidth="1"/>
    <col min="9477" max="9497" width="0" hidden="1" customWidth="1"/>
    <col min="9498" max="9498" width="9.109375" customWidth="1"/>
    <col min="9499" max="9499" width="8.44140625" customWidth="1"/>
    <col min="9500" max="9500" width="9.33203125" customWidth="1"/>
    <col min="9501" max="9503" width="8" customWidth="1"/>
    <col min="9504" max="9504" width="8.5546875" customWidth="1"/>
    <col min="9505" max="9505" width="8" customWidth="1"/>
    <col min="9506" max="9506" width="8.5546875" customWidth="1"/>
    <col min="9507" max="9509" width="8" customWidth="1"/>
    <col min="9510" max="9510" width="0" hidden="1" customWidth="1"/>
    <col min="9511" max="9511" width="10.6640625" customWidth="1"/>
    <col min="9512" max="9512" width="10" customWidth="1"/>
    <col min="9513" max="9513" width="9.6640625" customWidth="1"/>
    <col min="9514" max="9514" width="10" customWidth="1"/>
    <col min="9515" max="9515" width="9.109375" customWidth="1"/>
    <col min="9516" max="9516" width="9.88671875" customWidth="1"/>
    <col min="9517" max="9517" width="10.33203125" customWidth="1"/>
    <col min="9518" max="9519" width="8.88671875" customWidth="1"/>
    <col min="9520" max="9520" width="10.44140625" customWidth="1"/>
    <col min="9521" max="9523" width="8.88671875" customWidth="1"/>
    <col min="9729" max="9729" width="2.88671875" customWidth="1"/>
    <col min="9730" max="9730" width="3.6640625" customWidth="1"/>
    <col min="9731" max="9731" width="16" customWidth="1"/>
    <col min="9732" max="9732" width="3.88671875" customWidth="1"/>
    <col min="9733" max="9753" width="0" hidden="1" customWidth="1"/>
    <col min="9754" max="9754" width="9.109375" customWidth="1"/>
    <col min="9755" max="9755" width="8.44140625" customWidth="1"/>
    <col min="9756" max="9756" width="9.33203125" customWidth="1"/>
    <col min="9757" max="9759" width="8" customWidth="1"/>
    <col min="9760" max="9760" width="8.5546875" customWidth="1"/>
    <col min="9761" max="9761" width="8" customWidth="1"/>
    <col min="9762" max="9762" width="8.5546875" customWidth="1"/>
    <col min="9763" max="9765" width="8" customWidth="1"/>
    <col min="9766" max="9766" width="0" hidden="1" customWidth="1"/>
    <col min="9767" max="9767" width="10.6640625" customWidth="1"/>
    <col min="9768" max="9768" width="10" customWidth="1"/>
    <col min="9769" max="9769" width="9.6640625" customWidth="1"/>
    <col min="9770" max="9770" width="10" customWidth="1"/>
    <col min="9771" max="9771" width="9.109375" customWidth="1"/>
    <col min="9772" max="9772" width="9.88671875" customWidth="1"/>
    <col min="9773" max="9773" width="10.33203125" customWidth="1"/>
    <col min="9774" max="9775" width="8.88671875" customWidth="1"/>
    <col min="9776" max="9776" width="10.44140625" customWidth="1"/>
    <col min="9777" max="9779" width="8.88671875" customWidth="1"/>
    <col min="9985" max="9985" width="2.88671875" customWidth="1"/>
    <col min="9986" max="9986" width="3.6640625" customWidth="1"/>
    <col min="9987" max="9987" width="16" customWidth="1"/>
    <col min="9988" max="9988" width="3.88671875" customWidth="1"/>
    <col min="9989" max="10009" width="0" hidden="1" customWidth="1"/>
    <col min="10010" max="10010" width="9.109375" customWidth="1"/>
    <col min="10011" max="10011" width="8.44140625" customWidth="1"/>
    <col min="10012" max="10012" width="9.33203125" customWidth="1"/>
    <col min="10013" max="10015" width="8" customWidth="1"/>
    <col min="10016" max="10016" width="8.5546875" customWidth="1"/>
    <col min="10017" max="10017" width="8" customWidth="1"/>
    <col min="10018" max="10018" width="8.5546875" customWidth="1"/>
    <col min="10019" max="10021" width="8" customWidth="1"/>
    <col min="10022" max="10022" width="0" hidden="1" customWidth="1"/>
    <col min="10023" max="10023" width="10.6640625" customWidth="1"/>
    <col min="10024" max="10024" width="10" customWidth="1"/>
    <col min="10025" max="10025" width="9.6640625" customWidth="1"/>
    <col min="10026" max="10026" width="10" customWidth="1"/>
    <col min="10027" max="10027" width="9.109375" customWidth="1"/>
    <col min="10028" max="10028" width="9.88671875" customWidth="1"/>
    <col min="10029" max="10029" width="10.33203125" customWidth="1"/>
    <col min="10030" max="10031" width="8.88671875" customWidth="1"/>
    <col min="10032" max="10032" width="10.44140625" customWidth="1"/>
    <col min="10033" max="10035" width="8.88671875" customWidth="1"/>
    <col min="10241" max="10241" width="2.88671875" customWidth="1"/>
    <col min="10242" max="10242" width="3.6640625" customWidth="1"/>
    <col min="10243" max="10243" width="16" customWidth="1"/>
    <col min="10244" max="10244" width="3.88671875" customWidth="1"/>
    <col min="10245" max="10265" width="0" hidden="1" customWidth="1"/>
    <col min="10266" max="10266" width="9.109375" customWidth="1"/>
    <col min="10267" max="10267" width="8.44140625" customWidth="1"/>
    <col min="10268" max="10268" width="9.33203125" customWidth="1"/>
    <col min="10269" max="10271" width="8" customWidth="1"/>
    <col min="10272" max="10272" width="8.5546875" customWidth="1"/>
    <col min="10273" max="10273" width="8" customWidth="1"/>
    <col min="10274" max="10274" width="8.5546875" customWidth="1"/>
    <col min="10275" max="10277" width="8" customWidth="1"/>
    <col min="10278" max="10278" width="0" hidden="1" customWidth="1"/>
    <col min="10279" max="10279" width="10.6640625" customWidth="1"/>
    <col min="10280" max="10280" width="10" customWidth="1"/>
    <col min="10281" max="10281" width="9.6640625" customWidth="1"/>
    <col min="10282" max="10282" width="10" customWidth="1"/>
    <col min="10283" max="10283" width="9.109375" customWidth="1"/>
    <col min="10284" max="10284" width="9.88671875" customWidth="1"/>
    <col min="10285" max="10285" width="10.33203125" customWidth="1"/>
    <col min="10286" max="10287" width="8.88671875" customWidth="1"/>
    <col min="10288" max="10288" width="10.44140625" customWidth="1"/>
    <col min="10289" max="10291" width="8.88671875" customWidth="1"/>
    <col min="10497" max="10497" width="2.88671875" customWidth="1"/>
    <col min="10498" max="10498" width="3.6640625" customWidth="1"/>
    <col min="10499" max="10499" width="16" customWidth="1"/>
    <col min="10500" max="10500" width="3.88671875" customWidth="1"/>
    <col min="10501" max="10521" width="0" hidden="1" customWidth="1"/>
    <col min="10522" max="10522" width="9.109375" customWidth="1"/>
    <col min="10523" max="10523" width="8.44140625" customWidth="1"/>
    <col min="10524" max="10524" width="9.33203125" customWidth="1"/>
    <col min="10525" max="10527" width="8" customWidth="1"/>
    <col min="10528" max="10528" width="8.5546875" customWidth="1"/>
    <col min="10529" max="10529" width="8" customWidth="1"/>
    <col min="10530" max="10530" width="8.5546875" customWidth="1"/>
    <col min="10531" max="10533" width="8" customWidth="1"/>
    <col min="10534" max="10534" width="0" hidden="1" customWidth="1"/>
    <col min="10535" max="10535" width="10.6640625" customWidth="1"/>
    <col min="10536" max="10536" width="10" customWidth="1"/>
    <col min="10537" max="10537" width="9.6640625" customWidth="1"/>
    <col min="10538" max="10538" width="10" customWidth="1"/>
    <col min="10539" max="10539" width="9.109375" customWidth="1"/>
    <col min="10540" max="10540" width="9.88671875" customWidth="1"/>
    <col min="10541" max="10541" width="10.33203125" customWidth="1"/>
    <col min="10542" max="10543" width="8.88671875" customWidth="1"/>
    <col min="10544" max="10544" width="10.44140625" customWidth="1"/>
    <col min="10545" max="10547" width="8.88671875" customWidth="1"/>
    <col min="10753" max="10753" width="2.88671875" customWidth="1"/>
    <col min="10754" max="10754" width="3.6640625" customWidth="1"/>
    <col min="10755" max="10755" width="16" customWidth="1"/>
    <col min="10756" max="10756" width="3.88671875" customWidth="1"/>
    <col min="10757" max="10777" width="0" hidden="1" customWidth="1"/>
    <col min="10778" max="10778" width="9.109375" customWidth="1"/>
    <col min="10779" max="10779" width="8.44140625" customWidth="1"/>
    <col min="10780" max="10780" width="9.33203125" customWidth="1"/>
    <col min="10781" max="10783" width="8" customWidth="1"/>
    <col min="10784" max="10784" width="8.5546875" customWidth="1"/>
    <col min="10785" max="10785" width="8" customWidth="1"/>
    <col min="10786" max="10786" width="8.5546875" customWidth="1"/>
    <col min="10787" max="10789" width="8" customWidth="1"/>
    <col min="10790" max="10790" width="0" hidden="1" customWidth="1"/>
    <col min="10791" max="10791" width="10.6640625" customWidth="1"/>
    <col min="10792" max="10792" width="10" customWidth="1"/>
    <col min="10793" max="10793" width="9.6640625" customWidth="1"/>
    <col min="10794" max="10794" width="10" customWidth="1"/>
    <col min="10795" max="10795" width="9.109375" customWidth="1"/>
    <col min="10796" max="10796" width="9.88671875" customWidth="1"/>
    <col min="10797" max="10797" width="10.33203125" customWidth="1"/>
    <col min="10798" max="10799" width="8.88671875" customWidth="1"/>
    <col min="10800" max="10800" width="10.44140625" customWidth="1"/>
    <col min="10801" max="10803" width="8.88671875" customWidth="1"/>
    <col min="11009" max="11009" width="2.88671875" customWidth="1"/>
    <col min="11010" max="11010" width="3.6640625" customWidth="1"/>
    <col min="11011" max="11011" width="16" customWidth="1"/>
    <col min="11012" max="11012" width="3.88671875" customWidth="1"/>
    <col min="11013" max="11033" width="0" hidden="1" customWidth="1"/>
    <col min="11034" max="11034" width="9.109375" customWidth="1"/>
    <col min="11035" max="11035" width="8.44140625" customWidth="1"/>
    <col min="11036" max="11036" width="9.33203125" customWidth="1"/>
    <col min="11037" max="11039" width="8" customWidth="1"/>
    <col min="11040" max="11040" width="8.5546875" customWidth="1"/>
    <col min="11041" max="11041" width="8" customWidth="1"/>
    <col min="11042" max="11042" width="8.5546875" customWidth="1"/>
    <col min="11043" max="11045" width="8" customWidth="1"/>
    <col min="11046" max="11046" width="0" hidden="1" customWidth="1"/>
    <col min="11047" max="11047" width="10.6640625" customWidth="1"/>
    <col min="11048" max="11048" width="10" customWidth="1"/>
    <col min="11049" max="11049" width="9.6640625" customWidth="1"/>
    <col min="11050" max="11050" width="10" customWidth="1"/>
    <col min="11051" max="11051" width="9.109375" customWidth="1"/>
    <col min="11052" max="11052" width="9.88671875" customWidth="1"/>
    <col min="11053" max="11053" width="10.33203125" customWidth="1"/>
    <col min="11054" max="11055" width="8.88671875" customWidth="1"/>
    <col min="11056" max="11056" width="10.44140625" customWidth="1"/>
    <col min="11057" max="11059" width="8.88671875" customWidth="1"/>
    <col min="11265" max="11265" width="2.88671875" customWidth="1"/>
    <col min="11266" max="11266" width="3.6640625" customWidth="1"/>
    <col min="11267" max="11267" width="16" customWidth="1"/>
    <col min="11268" max="11268" width="3.88671875" customWidth="1"/>
    <col min="11269" max="11289" width="0" hidden="1" customWidth="1"/>
    <col min="11290" max="11290" width="9.109375" customWidth="1"/>
    <col min="11291" max="11291" width="8.44140625" customWidth="1"/>
    <col min="11292" max="11292" width="9.33203125" customWidth="1"/>
    <col min="11293" max="11295" width="8" customWidth="1"/>
    <col min="11296" max="11296" width="8.5546875" customWidth="1"/>
    <col min="11297" max="11297" width="8" customWidth="1"/>
    <col min="11298" max="11298" width="8.5546875" customWidth="1"/>
    <col min="11299" max="11301" width="8" customWidth="1"/>
    <col min="11302" max="11302" width="0" hidden="1" customWidth="1"/>
    <col min="11303" max="11303" width="10.6640625" customWidth="1"/>
    <col min="11304" max="11304" width="10" customWidth="1"/>
    <col min="11305" max="11305" width="9.6640625" customWidth="1"/>
    <col min="11306" max="11306" width="10" customWidth="1"/>
    <col min="11307" max="11307" width="9.109375" customWidth="1"/>
    <col min="11308" max="11308" width="9.88671875" customWidth="1"/>
    <col min="11309" max="11309" width="10.33203125" customWidth="1"/>
    <col min="11310" max="11311" width="8.88671875" customWidth="1"/>
    <col min="11312" max="11312" width="10.44140625" customWidth="1"/>
    <col min="11313" max="11315" width="8.88671875" customWidth="1"/>
    <col min="11521" max="11521" width="2.88671875" customWidth="1"/>
    <col min="11522" max="11522" width="3.6640625" customWidth="1"/>
    <col min="11523" max="11523" width="16" customWidth="1"/>
    <col min="11524" max="11524" width="3.88671875" customWidth="1"/>
    <col min="11525" max="11545" width="0" hidden="1" customWidth="1"/>
    <col min="11546" max="11546" width="9.109375" customWidth="1"/>
    <col min="11547" max="11547" width="8.44140625" customWidth="1"/>
    <col min="11548" max="11548" width="9.33203125" customWidth="1"/>
    <col min="11549" max="11551" width="8" customWidth="1"/>
    <col min="11552" max="11552" width="8.5546875" customWidth="1"/>
    <col min="11553" max="11553" width="8" customWidth="1"/>
    <col min="11554" max="11554" width="8.5546875" customWidth="1"/>
    <col min="11555" max="11557" width="8" customWidth="1"/>
    <col min="11558" max="11558" width="0" hidden="1" customWidth="1"/>
    <col min="11559" max="11559" width="10.6640625" customWidth="1"/>
    <col min="11560" max="11560" width="10" customWidth="1"/>
    <col min="11561" max="11561" width="9.6640625" customWidth="1"/>
    <col min="11562" max="11562" width="10" customWidth="1"/>
    <col min="11563" max="11563" width="9.109375" customWidth="1"/>
    <col min="11564" max="11564" width="9.88671875" customWidth="1"/>
    <col min="11565" max="11565" width="10.33203125" customWidth="1"/>
    <col min="11566" max="11567" width="8.88671875" customWidth="1"/>
    <col min="11568" max="11568" width="10.44140625" customWidth="1"/>
    <col min="11569" max="11571" width="8.88671875" customWidth="1"/>
    <col min="11777" max="11777" width="2.88671875" customWidth="1"/>
    <col min="11778" max="11778" width="3.6640625" customWidth="1"/>
    <col min="11779" max="11779" width="16" customWidth="1"/>
    <col min="11780" max="11780" width="3.88671875" customWidth="1"/>
    <col min="11781" max="11801" width="0" hidden="1" customWidth="1"/>
    <col min="11802" max="11802" width="9.109375" customWidth="1"/>
    <col min="11803" max="11803" width="8.44140625" customWidth="1"/>
    <col min="11804" max="11804" width="9.33203125" customWidth="1"/>
    <col min="11805" max="11807" width="8" customWidth="1"/>
    <col min="11808" max="11808" width="8.5546875" customWidth="1"/>
    <col min="11809" max="11809" width="8" customWidth="1"/>
    <col min="11810" max="11810" width="8.5546875" customWidth="1"/>
    <col min="11811" max="11813" width="8" customWidth="1"/>
    <col min="11814" max="11814" width="0" hidden="1" customWidth="1"/>
    <col min="11815" max="11815" width="10.6640625" customWidth="1"/>
    <col min="11816" max="11816" width="10" customWidth="1"/>
    <col min="11817" max="11817" width="9.6640625" customWidth="1"/>
    <col min="11818" max="11818" width="10" customWidth="1"/>
    <col min="11819" max="11819" width="9.109375" customWidth="1"/>
    <col min="11820" max="11820" width="9.88671875" customWidth="1"/>
    <col min="11821" max="11821" width="10.33203125" customWidth="1"/>
    <col min="11822" max="11823" width="8.88671875" customWidth="1"/>
    <col min="11824" max="11824" width="10.44140625" customWidth="1"/>
    <col min="11825" max="11827" width="8.88671875" customWidth="1"/>
    <col min="12033" max="12033" width="2.88671875" customWidth="1"/>
    <col min="12034" max="12034" width="3.6640625" customWidth="1"/>
    <col min="12035" max="12035" width="16" customWidth="1"/>
    <col min="12036" max="12036" width="3.88671875" customWidth="1"/>
    <col min="12037" max="12057" width="0" hidden="1" customWidth="1"/>
    <col min="12058" max="12058" width="9.109375" customWidth="1"/>
    <col min="12059" max="12059" width="8.44140625" customWidth="1"/>
    <col min="12060" max="12060" width="9.33203125" customWidth="1"/>
    <col min="12061" max="12063" width="8" customWidth="1"/>
    <col min="12064" max="12064" width="8.5546875" customWidth="1"/>
    <col min="12065" max="12065" width="8" customWidth="1"/>
    <col min="12066" max="12066" width="8.5546875" customWidth="1"/>
    <col min="12067" max="12069" width="8" customWidth="1"/>
    <col min="12070" max="12070" width="0" hidden="1" customWidth="1"/>
    <col min="12071" max="12071" width="10.6640625" customWidth="1"/>
    <col min="12072" max="12072" width="10" customWidth="1"/>
    <col min="12073" max="12073" width="9.6640625" customWidth="1"/>
    <col min="12074" max="12074" width="10" customWidth="1"/>
    <col min="12075" max="12075" width="9.109375" customWidth="1"/>
    <col min="12076" max="12076" width="9.88671875" customWidth="1"/>
    <col min="12077" max="12077" width="10.33203125" customWidth="1"/>
    <col min="12078" max="12079" width="8.88671875" customWidth="1"/>
    <col min="12080" max="12080" width="10.44140625" customWidth="1"/>
    <col min="12081" max="12083" width="8.88671875" customWidth="1"/>
    <col min="12289" max="12289" width="2.88671875" customWidth="1"/>
    <col min="12290" max="12290" width="3.6640625" customWidth="1"/>
    <col min="12291" max="12291" width="16" customWidth="1"/>
    <col min="12292" max="12292" width="3.88671875" customWidth="1"/>
    <col min="12293" max="12313" width="0" hidden="1" customWidth="1"/>
    <col min="12314" max="12314" width="9.109375" customWidth="1"/>
    <col min="12315" max="12315" width="8.44140625" customWidth="1"/>
    <col min="12316" max="12316" width="9.33203125" customWidth="1"/>
    <col min="12317" max="12319" width="8" customWidth="1"/>
    <col min="12320" max="12320" width="8.5546875" customWidth="1"/>
    <col min="12321" max="12321" width="8" customWidth="1"/>
    <col min="12322" max="12322" width="8.5546875" customWidth="1"/>
    <col min="12323" max="12325" width="8" customWidth="1"/>
    <col min="12326" max="12326" width="0" hidden="1" customWidth="1"/>
    <col min="12327" max="12327" width="10.6640625" customWidth="1"/>
    <col min="12328" max="12328" width="10" customWidth="1"/>
    <col min="12329" max="12329" width="9.6640625" customWidth="1"/>
    <col min="12330" max="12330" width="10" customWidth="1"/>
    <col min="12331" max="12331" width="9.109375" customWidth="1"/>
    <col min="12332" max="12332" width="9.88671875" customWidth="1"/>
    <col min="12333" max="12333" width="10.33203125" customWidth="1"/>
    <col min="12334" max="12335" width="8.88671875" customWidth="1"/>
    <col min="12336" max="12336" width="10.44140625" customWidth="1"/>
    <col min="12337" max="12339" width="8.88671875" customWidth="1"/>
    <col min="12545" max="12545" width="2.88671875" customWidth="1"/>
    <col min="12546" max="12546" width="3.6640625" customWidth="1"/>
    <col min="12547" max="12547" width="16" customWidth="1"/>
    <col min="12548" max="12548" width="3.88671875" customWidth="1"/>
    <col min="12549" max="12569" width="0" hidden="1" customWidth="1"/>
    <col min="12570" max="12570" width="9.109375" customWidth="1"/>
    <col min="12571" max="12571" width="8.44140625" customWidth="1"/>
    <col min="12572" max="12572" width="9.33203125" customWidth="1"/>
    <col min="12573" max="12575" width="8" customWidth="1"/>
    <col min="12576" max="12576" width="8.5546875" customWidth="1"/>
    <col min="12577" max="12577" width="8" customWidth="1"/>
    <col min="12578" max="12578" width="8.5546875" customWidth="1"/>
    <col min="12579" max="12581" width="8" customWidth="1"/>
    <col min="12582" max="12582" width="0" hidden="1" customWidth="1"/>
    <col min="12583" max="12583" width="10.6640625" customWidth="1"/>
    <col min="12584" max="12584" width="10" customWidth="1"/>
    <col min="12585" max="12585" width="9.6640625" customWidth="1"/>
    <col min="12586" max="12586" width="10" customWidth="1"/>
    <col min="12587" max="12587" width="9.109375" customWidth="1"/>
    <col min="12588" max="12588" width="9.88671875" customWidth="1"/>
    <col min="12589" max="12589" width="10.33203125" customWidth="1"/>
    <col min="12590" max="12591" width="8.88671875" customWidth="1"/>
    <col min="12592" max="12592" width="10.44140625" customWidth="1"/>
    <col min="12593" max="12595" width="8.88671875" customWidth="1"/>
    <col min="12801" max="12801" width="2.88671875" customWidth="1"/>
    <col min="12802" max="12802" width="3.6640625" customWidth="1"/>
    <col min="12803" max="12803" width="16" customWidth="1"/>
    <col min="12804" max="12804" width="3.88671875" customWidth="1"/>
    <col min="12805" max="12825" width="0" hidden="1" customWidth="1"/>
    <col min="12826" max="12826" width="9.109375" customWidth="1"/>
    <col min="12827" max="12827" width="8.44140625" customWidth="1"/>
    <col min="12828" max="12828" width="9.33203125" customWidth="1"/>
    <col min="12829" max="12831" width="8" customWidth="1"/>
    <col min="12832" max="12832" width="8.5546875" customWidth="1"/>
    <col min="12833" max="12833" width="8" customWidth="1"/>
    <col min="12834" max="12834" width="8.5546875" customWidth="1"/>
    <col min="12835" max="12837" width="8" customWidth="1"/>
    <col min="12838" max="12838" width="0" hidden="1" customWidth="1"/>
    <col min="12839" max="12839" width="10.6640625" customWidth="1"/>
    <col min="12840" max="12840" width="10" customWidth="1"/>
    <col min="12841" max="12841" width="9.6640625" customWidth="1"/>
    <col min="12842" max="12842" width="10" customWidth="1"/>
    <col min="12843" max="12843" width="9.109375" customWidth="1"/>
    <col min="12844" max="12844" width="9.88671875" customWidth="1"/>
    <col min="12845" max="12845" width="10.33203125" customWidth="1"/>
    <col min="12846" max="12847" width="8.88671875" customWidth="1"/>
    <col min="12848" max="12848" width="10.44140625" customWidth="1"/>
    <col min="12849" max="12851" width="8.88671875" customWidth="1"/>
    <col min="13057" max="13057" width="2.88671875" customWidth="1"/>
    <col min="13058" max="13058" width="3.6640625" customWidth="1"/>
    <col min="13059" max="13059" width="16" customWidth="1"/>
    <col min="13060" max="13060" width="3.88671875" customWidth="1"/>
    <col min="13061" max="13081" width="0" hidden="1" customWidth="1"/>
    <col min="13082" max="13082" width="9.109375" customWidth="1"/>
    <col min="13083" max="13083" width="8.44140625" customWidth="1"/>
    <col min="13084" max="13084" width="9.33203125" customWidth="1"/>
    <col min="13085" max="13087" width="8" customWidth="1"/>
    <col min="13088" max="13088" width="8.5546875" customWidth="1"/>
    <col min="13089" max="13089" width="8" customWidth="1"/>
    <col min="13090" max="13090" width="8.5546875" customWidth="1"/>
    <col min="13091" max="13093" width="8" customWidth="1"/>
    <col min="13094" max="13094" width="0" hidden="1" customWidth="1"/>
    <col min="13095" max="13095" width="10.6640625" customWidth="1"/>
    <col min="13096" max="13096" width="10" customWidth="1"/>
    <col min="13097" max="13097" width="9.6640625" customWidth="1"/>
    <col min="13098" max="13098" width="10" customWidth="1"/>
    <col min="13099" max="13099" width="9.109375" customWidth="1"/>
    <col min="13100" max="13100" width="9.88671875" customWidth="1"/>
    <col min="13101" max="13101" width="10.33203125" customWidth="1"/>
    <col min="13102" max="13103" width="8.88671875" customWidth="1"/>
    <col min="13104" max="13104" width="10.44140625" customWidth="1"/>
    <col min="13105" max="13107" width="8.88671875" customWidth="1"/>
    <col min="13313" max="13313" width="2.88671875" customWidth="1"/>
    <col min="13314" max="13314" width="3.6640625" customWidth="1"/>
    <col min="13315" max="13315" width="16" customWidth="1"/>
    <col min="13316" max="13316" width="3.88671875" customWidth="1"/>
    <col min="13317" max="13337" width="0" hidden="1" customWidth="1"/>
    <col min="13338" max="13338" width="9.109375" customWidth="1"/>
    <col min="13339" max="13339" width="8.44140625" customWidth="1"/>
    <col min="13340" max="13340" width="9.33203125" customWidth="1"/>
    <col min="13341" max="13343" width="8" customWidth="1"/>
    <col min="13344" max="13344" width="8.5546875" customWidth="1"/>
    <col min="13345" max="13345" width="8" customWidth="1"/>
    <col min="13346" max="13346" width="8.5546875" customWidth="1"/>
    <col min="13347" max="13349" width="8" customWidth="1"/>
    <col min="13350" max="13350" width="0" hidden="1" customWidth="1"/>
    <col min="13351" max="13351" width="10.6640625" customWidth="1"/>
    <col min="13352" max="13352" width="10" customWidth="1"/>
    <col min="13353" max="13353" width="9.6640625" customWidth="1"/>
    <col min="13354" max="13354" width="10" customWidth="1"/>
    <col min="13355" max="13355" width="9.109375" customWidth="1"/>
    <col min="13356" max="13356" width="9.88671875" customWidth="1"/>
    <col min="13357" max="13357" width="10.33203125" customWidth="1"/>
    <col min="13358" max="13359" width="8.88671875" customWidth="1"/>
    <col min="13360" max="13360" width="10.44140625" customWidth="1"/>
    <col min="13361" max="13363" width="8.88671875" customWidth="1"/>
    <col min="13569" max="13569" width="2.88671875" customWidth="1"/>
    <col min="13570" max="13570" width="3.6640625" customWidth="1"/>
    <col min="13571" max="13571" width="16" customWidth="1"/>
    <col min="13572" max="13572" width="3.88671875" customWidth="1"/>
    <col min="13573" max="13593" width="0" hidden="1" customWidth="1"/>
    <col min="13594" max="13594" width="9.109375" customWidth="1"/>
    <col min="13595" max="13595" width="8.44140625" customWidth="1"/>
    <col min="13596" max="13596" width="9.33203125" customWidth="1"/>
    <col min="13597" max="13599" width="8" customWidth="1"/>
    <col min="13600" max="13600" width="8.5546875" customWidth="1"/>
    <col min="13601" max="13601" width="8" customWidth="1"/>
    <col min="13602" max="13602" width="8.5546875" customWidth="1"/>
    <col min="13603" max="13605" width="8" customWidth="1"/>
    <col min="13606" max="13606" width="0" hidden="1" customWidth="1"/>
    <col min="13607" max="13607" width="10.6640625" customWidth="1"/>
    <col min="13608" max="13608" width="10" customWidth="1"/>
    <col min="13609" max="13609" width="9.6640625" customWidth="1"/>
    <col min="13610" max="13610" width="10" customWidth="1"/>
    <col min="13611" max="13611" width="9.109375" customWidth="1"/>
    <col min="13612" max="13612" width="9.88671875" customWidth="1"/>
    <col min="13613" max="13613" width="10.33203125" customWidth="1"/>
    <col min="13614" max="13615" width="8.88671875" customWidth="1"/>
    <col min="13616" max="13616" width="10.44140625" customWidth="1"/>
    <col min="13617" max="13619" width="8.88671875" customWidth="1"/>
    <col min="13825" max="13825" width="2.88671875" customWidth="1"/>
    <col min="13826" max="13826" width="3.6640625" customWidth="1"/>
    <col min="13827" max="13827" width="16" customWidth="1"/>
    <col min="13828" max="13828" width="3.88671875" customWidth="1"/>
    <col min="13829" max="13849" width="0" hidden="1" customWidth="1"/>
    <col min="13850" max="13850" width="9.109375" customWidth="1"/>
    <col min="13851" max="13851" width="8.44140625" customWidth="1"/>
    <col min="13852" max="13852" width="9.33203125" customWidth="1"/>
    <col min="13853" max="13855" width="8" customWidth="1"/>
    <col min="13856" max="13856" width="8.5546875" customWidth="1"/>
    <col min="13857" max="13857" width="8" customWidth="1"/>
    <col min="13858" max="13858" width="8.5546875" customWidth="1"/>
    <col min="13859" max="13861" width="8" customWidth="1"/>
    <col min="13862" max="13862" width="0" hidden="1" customWidth="1"/>
    <col min="13863" max="13863" width="10.6640625" customWidth="1"/>
    <col min="13864" max="13864" width="10" customWidth="1"/>
    <col min="13865" max="13865" width="9.6640625" customWidth="1"/>
    <col min="13866" max="13866" width="10" customWidth="1"/>
    <col min="13867" max="13867" width="9.109375" customWidth="1"/>
    <col min="13868" max="13868" width="9.88671875" customWidth="1"/>
    <col min="13869" max="13869" width="10.33203125" customWidth="1"/>
    <col min="13870" max="13871" width="8.88671875" customWidth="1"/>
    <col min="13872" max="13872" width="10.44140625" customWidth="1"/>
    <col min="13873" max="13875" width="8.88671875" customWidth="1"/>
    <col min="14081" max="14081" width="2.88671875" customWidth="1"/>
    <col min="14082" max="14082" width="3.6640625" customWidth="1"/>
    <col min="14083" max="14083" width="16" customWidth="1"/>
    <col min="14084" max="14084" width="3.88671875" customWidth="1"/>
    <col min="14085" max="14105" width="0" hidden="1" customWidth="1"/>
    <col min="14106" max="14106" width="9.109375" customWidth="1"/>
    <col min="14107" max="14107" width="8.44140625" customWidth="1"/>
    <col min="14108" max="14108" width="9.33203125" customWidth="1"/>
    <col min="14109" max="14111" width="8" customWidth="1"/>
    <col min="14112" max="14112" width="8.5546875" customWidth="1"/>
    <col min="14113" max="14113" width="8" customWidth="1"/>
    <col min="14114" max="14114" width="8.5546875" customWidth="1"/>
    <col min="14115" max="14117" width="8" customWidth="1"/>
    <col min="14118" max="14118" width="0" hidden="1" customWidth="1"/>
    <col min="14119" max="14119" width="10.6640625" customWidth="1"/>
    <col min="14120" max="14120" width="10" customWidth="1"/>
    <col min="14121" max="14121" width="9.6640625" customWidth="1"/>
    <col min="14122" max="14122" width="10" customWidth="1"/>
    <col min="14123" max="14123" width="9.109375" customWidth="1"/>
    <col min="14124" max="14124" width="9.88671875" customWidth="1"/>
    <col min="14125" max="14125" width="10.33203125" customWidth="1"/>
    <col min="14126" max="14127" width="8.88671875" customWidth="1"/>
    <col min="14128" max="14128" width="10.44140625" customWidth="1"/>
    <col min="14129" max="14131" width="8.88671875" customWidth="1"/>
    <col min="14337" max="14337" width="2.88671875" customWidth="1"/>
    <col min="14338" max="14338" width="3.6640625" customWidth="1"/>
    <col min="14339" max="14339" width="16" customWidth="1"/>
    <col min="14340" max="14340" width="3.88671875" customWidth="1"/>
    <col min="14341" max="14361" width="0" hidden="1" customWidth="1"/>
    <col min="14362" max="14362" width="9.109375" customWidth="1"/>
    <col min="14363" max="14363" width="8.44140625" customWidth="1"/>
    <col min="14364" max="14364" width="9.33203125" customWidth="1"/>
    <col min="14365" max="14367" width="8" customWidth="1"/>
    <col min="14368" max="14368" width="8.5546875" customWidth="1"/>
    <col min="14369" max="14369" width="8" customWidth="1"/>
    <col min="14370" max="14370" width="8.5546875" customWidth="1"/>
    <col min="14371" max="14373" width="8" customWidth="1"/>
    <col min="14374" max="14374" width="0" hidden="1" customWidth="1"/>
    <col min="14375" max="14375" width="10.6640625" customWidth="1"/>
    <col min="14376" max="14376" width="10" customWidth="1"/>
    <col min="14377" max="14377" width="9.6640625" customWidth="1"/>
    <col min="14378" max="14378" width="10" customWidth="1"/>
    <col min="14379" max="14379" width="9.109375" customWidth="1"/>
    <col min="14380" max="14380" width="9.88671875" customWidth="1"/>
    <col min="14381" max="14381" width="10.33203125" customWidth="1"/>
    <col min="14382" max="14383" width="8.88671875" customWidth="1"/>
    <col min="14384" max="14384" width="10.44140625" customWidth="1"/>
    <col min="14385" max="14387" width="8.88671875" customWidth="1"/>
    <col min="14593" max="14593" width="2.88671875" customWidth="1"/>
    <col min="14594" max="14594" width="3.6640625" customWidth="1"/>
    <col min="14595" max="14595" width="16" customWidth="1"/>
    <col min="14596" max="14596" width="3.88671875" customWidth="1"/>
    <col min="14597" max="14617" width="0" hidden="1" customWidth="1"/>
    <col min="14618" max="14618" width="9.109375" customWidth="1"/>
    <col min="14619" max="14619" width="8.44140625" customWidth="1"/>
    <col min="14620" max="14620" width="9.33203125" customWidth="1"/>
    <col min="14621" max="14623" width="8" customWidth="1"/>
    <col min="14624" max="14624" width="8.5546875" customWidth="1"/>
    <col min="14625" max="14625" width="8" customWidth="1"/>
    <col min="14626" max="14626" width="8.5546875" customWidth="1"/>
    <col min="14627" max="14629" width="8" customWidth="1"/>
    <col min="14630" max="14630" width="0" hidden="1" customWidth="1"/>
    <col min="14631" max="14631" width="10.6640625" customWidth="1"/>
    <col min="14632" max="14632" width="10" customWidth="1"/>
    <col min="14633" max="14633" width="9.6640625" customWidth="1"/>
    <col min="14634" max="14634" width="10" customWidth="1"/>
    <col min="14635" max="14635" width="9.109375" customWidth="1"/>
    <col min="14636" max="14636" width="9.88671875" customWidth="1"/>
    <col min="14637" max="14637" width="10.33203125" customWidth="1"/>
    <col min="14638" max="14639" width="8.88671875" customWidth="1"/>
    <col min="14640" max="14640" width="10.44140625" customWidth="1"/>
    <col min="14641" max="14643" width="8.88671875" customWidth="1"/>
    <col min="14849" max="14849" width="2.88671875" customWidth="1"/>
    <col min="14850" max="14850" width="3.6640625" customWidth="1"/>
    <col min="14851" max="14851" width="16" customWidth="1"/>
    <col min="14852" max="14852" width="3.88671875" customWidth="1"/>
    <col min="14853" max="14873" width="0" hidden="1" customWidth="1"/>
    <col min="14874" max="14874" width="9.109375" customWidth="1"/>
    <col min="14875" max="14875" width="8.44140625" customWidth="1"/>
    <col min="14876" max="14876" width="9.33203125" customWidth="1"/>
    <col min="14877" max="14879" width="8" customWidth="1"/>
    <col min="14880" max="14880" width="8.5546875" customWidth="1"/>
    <col min="14881" max="14881" width="8" customWidth="1"/>
    <col min="14882" max="14882" width="8.5546875" customWidth="1"/>
    <col min="14883" max="14885" width="8" customWidth="1"/>
    <col min="14886" max="14886" width="0" hidden="1" customWidth="1"/>
    <col min="14887" max="14887" width="10.6640625" customWidth="1"/>
    <col min="14888" max="14888" width="10" customWidth="1"/>
    <col min="14889" max="14889" width="9.6640625" customWidth="1"/>
    <col min="14890" max="14890" width="10" customWidth="1"/>
    <col min="14891" max="14891" width="9.109375" customWidth="1"/>
    <col min="14892" max="14892" width="9.88671875" customWidth="1"/>
    <col min="14893" max="14893" width="10.33203125" customWidth="1"/>
    <col min="14894" max="14895" width="8.88671875" customWidth="1"/>
    <col min="14896" max="14896" width="10.44140625" customWidth="1"/>
    <col min="14897" max="14899" width="8.88671875" customWidth="1"/>
    <col min="15105" max="15105" width="2.88671875" customWidth="1"/>
    <col min="15106" max="15106" width="3.6640625" customWidth="1"/>
    <col min="15107" max="15107" width="16" customWidth="1"/>
    <col min="15108" max="15108" width="3.88671875" customWidth="1"/>
    <col min="15109" max="15129" width="0" hidden="1" customWidth="1"/>
    <col min="15130" max="15130" width="9.109375" customWidth="1"/>
    <col min="15131" max="15131" width="8.44140625" customWidth="1"/>
    <col min="15132" max="15132" width="9.33203125" customWidth="1"/>
    <col min="15133" max="15135" width="8" customWidth="1"/>
    <col min="15136" max="15136" width="8.5546875" customWidth="1"/>
    <col min="15137" max="15137" width="8" customWidth="1"/>
    <col min="15138" max="15138" width="8.5546875" customWidth="1"/>
    <col min="15139" max="15141" width="8" customWidth="1"/>
    <col min="15142" max="15142" width="0" hidden="1" customWidth="1"/>
    <col min="15143" max="15143" width="10.6640625" customWidth="1"/>
    <col min="15144" max="15144" width="10" customWidth="1"/>
    <col min="15145" max="15145" width="9.6640625" customWidth="1"/>
    <col min="15146" max="15146" width="10" customWidth="1"/>
    <col min="15147" max="15147" width="9.109375" customWidth="1"/>
    <col min="15148" max="15148" width="9.88671875" customWidth="1"/>
    <col min="15149" max="15149" width="10.33203125" customWidth="1"/>
    <col min="15150" max="15151" width="8.88671875" customWidth="1"/>
    <col min="15152" max="15152" width="10.44140625" customWidth="1"/>
    <col min="15153" max="15155" width="8.88671875" customWidth="1"/>
    <col min="15361" max="15361" width="2.88671875" customWidth="1"/>
    <col min="15362" max="15362" width="3.6640625" customWidth="1"/>
    <col min="15363" max="15363" width="16" customWidth="1"/>
    <col min="15364" max="15364" width="3.88671875" customWidth="1"/>
    <col min="15365" max="15385" width="0" hidden="1" customWidth="1"/>
    <col min="15386" max="15386" width="9.109375" customWidth="1"/>
    <col min="15387" max="15387" width="8.44140625" customWidth="1"/>
    <col min="15388" max="15388" width="9.33203125" customWidth="1"/>
    <col min="15389" max="15391" width="8" customWidth="1"/>
    <col min="15392" max="15392" width="8.5546875" customWidth="1"/>
    <col min="15393" max="15393" width="8" customWidth="1"/>
    <col min="15394" max="15394" width="8.5546875" customWidth="1"/>
    <col min="15395" max="15397" width="8" customWidth="1"/>
    <col min="15398" max="15398" width="0" hidden="1" customWidth="1"/>
    <col min="15399" max="15399" width="10.6640625" customWidth="1"/>
    <col min="15400" max="15400" width="10" customWidth="1"/>
    <col min="15401" max="15401" width="9.6640625" customWidth="1"/>
    <col min="15402" max="15402" width="10" customWidth="1"/>
    <col min="15403" max="15403" width="9.109375" customWidth="1"/>
    <col min="15404" max="15404" width="9.88671875" customWidth="1"/>
    <col min="15405" max="15405" width="10.33203125" customWidth="1"/>
    <col min="15406" max="15407" width="8.88671875" customWidth="1"/>
    <col min="15408" max="15408" width="10.44140625" customWidth="1"/>
    <col min="15409" max="15411" width="8.88671875" customWidth="1"/>
    <col min="15617" max="15617" width="2.88671875" customWidth="1"/>
    <col min="15618" max="15618" width="3.6640625" customWidth="1"/>
    <col min="15619" max="15619" width="16" customWidth="1"/>
    <col min="15620" max="15620" width="3.88671875" customWidth="1"/>
    <col min="15621" max="15641" width="0" hidden="1" customWidth="1"/>
    <col min="15642" max="15642" width="9.109375" customWidth="1"/>
    <col min="15643" max="15643" width="8.44140625" customWidth="1"/>
    <col min="15644" max="15644" width="9.33203125" customWidth="1"/>
    <col min="15645" max="15647" width="8" customWidth="1"/>
    <col min="15648" max="15648" width="8.5546875" customWidth="1"/>
    <col min="15649" max="15649" width="8" customWidth="1"/>
    <col min="15650" max="15650" width="8.5546875" customWidth="1"/>
    <col min="15651" max="15653" width="8" customWidth="1"/>
    <col min="15654" max="15654" width="0" hidden="1" customWidth="1"/>
    <col min="15655" max="15655" width="10.6640625" customWidth="1"/>
    <col min="15656" max="15656" width="10" customWidth="1"/>
    <col min="15657" max="15657" width="9.6640625" customWidth="1"/>
    <col min="15658" max="15658" width="10" customWidth="1"/>
    <col min="15659" max="15659" width="9.109375" customWidth="1"/>
    <col min="15660" max="15660" width="9.88671875" customWidth="1"/>
    <col min="15661" max="15661" width="10.33203125" customWidth="1"/>
    <col min="15662" max="15663" width="8.88671875" customWidth="1"/>
    <col min="15664" max="15664" width="10.44140625" customWidth="1"/>
    <col min="15665" max="15667" width="8.88671875" customWidth="1"/>
    <col min="15873" max="15873" width="2.88671875" customWidth="1"/>
    <col min="15874" max="15874" width="3.6640625" customWidth="1"/>
    <col min="15875" max="15875" width="16" customWidth="1"/>
    <col min="15876" max="15876" width="3.88671875" customWidth="1"/>
    <col min="15877" max="15897" width="0" hidden="1" customWidth="1"/>
    <col min="15898" max="15898" width="9.109375" customWidth="1"/>
    <col min="15899" max="15899" width="8.44140625" customWidth="1"/>
    <col min="15900" max="15900" width="9.33203125" customWidth="1"/>
    <col min="15901" max="15903" width="8" customWidth="1"/>
    <col min="15904" max="15904" width="8.5546875" customWidth="1"/>
    <col min="15905" max="15905" width="8" customWidth="1"/>
    <col min="15906" max="15906" width="8.5546875" customWidth="1"/>
    <col min="15907" max="15909" width="8" customWidth="1"/>
    <col min="15910" max="15910" width="0" hidden="1" customWidth="1"/>
    <col min="15911" max="15911" width="10.6640625" customWidth="1"/>
    <col min="15912" max="15912" width="10" customWidth="1"/>
    <col min="15913" max="15913" width="9.6640625" customWidth="1"/>
    <col min="15914" max="15914" width="10" customWidth="1"/>
    <col min="15915" max="15915" width="9.109375" customWidth="1"/>
    <col min="15916" max="15916" width="9.88671875" customWidth="1"/>
    <col min="15917" max="15917" width="10.33203125" customWidth="1"/>
    <col min="15918" max="15919" width="8.88671875" customWidth="1"/>
    <col min="15920" max="15920" width="10.44140625" customWidth="1"/>
    <col min="15921" max="15923" width="8.88671875" customWidth="1"/>
    <col min="16129" max="16129" width="2.88671875" customWidth="1"/>
    <col min="16130" max="16130" width="3.6640625" customWidth="1"/>
    <col min="16131" max="16131" width="16" customWidth="1"/>
    <col min="16132" max="16132" width="3.88671875" customWidth="1"/>
    <col min="16133" max="16153" width="0" hidden="1" customWidth="1"/>
    <col min="16154" max="16154" width="9.109375" customWidth="1"/>
    <col min="16155" max="16155" width="8.44140625" customWidth="1"/>
    <col min="16156" max="16156" width="9.33203125" customWidth="1"/>
    <col min="16157" max="16159" width="8" customWidth="1"/>
    <col min="16160" max="16160" width="8.5546875" customWidth="1"/>
    <col min="16161" max="16161" width="8" customWidth="1"/>
    <col min="16162" max="16162" width="8.5546875" customWidth="1"/>
    <col min="16163" max="16165" width="8" customWidth="1"/>
    <col min="16166" max="16166" width="0" hidden="1" customWidth="1"/>
    <col min="16167" max="16167" width="10.6640625" customWidth="1"/>
    <col min="16168" max="16168" width="10" customWidth="1"/>
    <col min="16169" max="16169" width="9.6640625" customWidth="1"/>
    <col min="16170" max="16170" width="10" customWidth="1"/>
    <col min="16171" max="16171" width="9.109375" customWidth="1"/>
    <col min="16172" max="16172" width="9.88671875" customWidth="1"/>
    <col min="16173" max="16173" width="10.33203125" customWidth="1"/>
    <col min="16174" max="16175" width="8.88671875" customWidth="1"/>
    <col min="16176" max="16176" width="10.44140625" customWidth="1"/>
    <col min="16177" max="16179" width="8.88671875" customWidth="1"/>
  </cols>
  <sheetData>
    <row r="1" spans="1:47" ht="21" x14ac:dyDescent="0.3">
      <c r="A1" s="1" t="s">
        <v>145</v>
      </c>
    </row>
    <row r="2" spans="1:47" ht="18" x14ac:dyDescent="0.3">
      <c r="A2" s="3" t="s">
        <v>0</v>
      </c>
      <c r="B2" s="4"/>
    </row>
    <row r="3" spans="1:47" ht="15.6" x14ac:dyDescent="0.3">
      <c r="A3" s="5" t="s">
        <v>1</v>
      </c>
    </row>
    <row r="4" spans="1:47" x14ac:dyDescent="0.3">
      <c r="A4" s="6"/>
      <c r="Q4" s="7"/>
      <c r="R4" s="7"/>
      <c r="S4" s="7"/>
      <c r="T4" s="7"/>
      <c r="U4" s="7"/>
      <c r="V4" s="7"/>
      <c r="W4" s="7"/>
      <c r="X4" s="8"/>
    </row>
    <row r="5" spans="1:47" ht="15" customHeight="1" x14ac:dyDescent="0.3">
      <c r="A5" s="209" t="s">
        <v>2</v>
      </c>
      <c r="B5" s="211" t="s">
        <v>3</v>
      </c>
      <c r="C5" s="214" t="s">
        <v>4</v>
      </c>
      <c r="D5" s="233" t="s">
        <v>5</v>
      </c>
      <c r="E5" s="218">
        <v>5310</v>
      </c>
      <c r="F5" s="221">
        <v>5311</v>
      </c>
      <c r="G5" s="224">
        <v>5316</v>
      </c>
      <c r="H5" s="227">
        <v>5317</v>
      </c>
      <c r="I5" s="230" t="s">
        <v>6</v>
      </c>
      <c r="K5" s="196" t="s">
        <v>7</v>
      </c>
      <c r="L5" s="197"/>
      <c r="M5" s="197"/>
      <c r="N5" s="197"/>
      <c r="O5" s="197"/>
      <c r="P5" s="198"/>
      <c r="Q5" s="199" t="s">
        <v>8</v>
      </c>
      <c r="R5" s="200"/>
      <c r="S5" s="200"/>
      <c r="T5" s="200"/>
      <c r="U5" s="200"/>
      <c r="V5" s="200"/>
      <c r="W5" s="201"/>
      <c r="X5" s="201"/>
      <c r="Y5" s="202"/>
      <c r="Z5" s="203" t="s">
        <v>9</v>
      </c>
      <c r="AA5" s="204"/>
      <c r="AB5" s="204"/>
      <c r="AC5" s="204"/>
      <c r="AD5" s="204"/>
      <c r="AE5" s="204"/>
      <c r="AF5" s="205"/>
      <c r="AG5" s="205"/>
      <c r="AH5" s="205"/>
      <c r="AI5" s="206"/>
      <c r="AJ5" s="206"/>
      <c r="AK5" s="206"/>
      <c r="AL5" s="207" t="s">
        <v>11</v>
      </c>
      <c r="AM5" s="239" t="s">
        <v>10</v>
      </c>
      <c r="AN5" s="240"/>
      <c r="AO5" s="240"/>
      <c r="AP5" s="240"/>
      <c r="AQ5" s="240"/>
      <c r="AR5" s="240"/>
      <c r="AS5" s="241"/>
      <c r="AT5" s="241"/>
      <c r="AU5" s="241"/>
    </row>
    <row r="6" spans="1:47" ht="15" thickBot="1" x14ac:dyDescent="0.35">
      <c r="A6" s="210"/>
      <c r="B6" s="212"/>
      <c r="C6" s="212"/>
      <c r="D6" s="234"/>
      <c r="E6" s="219"/>
      <c r="F6" s="222"/>
      <c r="G6" s="225"/>
      <c r="H6" s="228"/>
      <c r="I6" s="231"/>
      <c r="K6" s="191" t="s">
        <v>12</v>
      </c>
      <c r="L6" s="192"/>
      <c r="M6" s="192"/>
      <c r="N6" s="191" t="s">
        <v>13</v>
      </c>
      <c r="O6" s="192"/>
      <c r="P6" s="193"/>
      <c r="Q6" s="194" t="s">
        <v>14</v>
      </c>
      <c r="R6" s="192"/>
      <c r="S6" s="192"/>
      <c r="T6" s="191" t="s">
        <v>15</v>
      </c>
      <c r="U6" s="192"/>
      <c r="V6" s="192"/>
      <c r="W6" s="191" t="s">
        <v>12</v>
      </c>
      <c r="X6" s="192"/>
      <c r="Y6" s="195"/>
      <c r="Z6" s="194" t="s">
        <v>15</v>
      </c>
      <c r="AA6" s="192"/>
      <c r="AB6" s="192"/>
      <c r="AC6" s="191" t="s">
        <v>12</v>
      </c>
      <c r="AD6" s="192"/>
      <c r="AE6" s="192"/>
      <c r="AF6" s="191" t="s">
        <v>16</v>
      </c>
      <c r="AG6" s="192"/>
      <c r="AH6" s="192"/>
      <c r="AI6" s="191" t="s">
        <v>17</v>
      </c>
      <c r="AJ6" s="192"/>
      <c r="AK6" s="193"/>
      <c r="AL6" s="207"/>
      <c r="AM6" s="208" t="s">
        <v>15</v>
      </c>
      <c r="AN6" s="192"/>
      <c r="AO6" s="192"/>
      <c r="AP6" s="191" t="s">
        <v>12</v>
      </c>
      <c r="AQ6" s="192"/>
      <c r="AR6" s="192"/>
      <c r="AS6" s="191" t="s">
        <v>16</v>
      </c>
      <c r="AT6" s="192"/>
      <c r="AU6" s="192"/>
    </row>
    <row r="7" spans="1:47" ht="12.75" customHeight="1" x14ac:dyDescent="0.3">
      <c r="A7" s="210"/>
      <c r="B7" s="213"/>
      <c r="C7" s="213"/>
      <c r="D7" s="235"/>
      <c r="E7" s="220"/>
      <c r="F7" s="223"/>
      <c r="G7" s="226"/>
      <c r="H7" s="229"/>
      <c r="I7" s="232"/>
      <c r="J7" s="10" t="s">
        <v>18</v>
      </c>
      <c r="K7" s="11" t="s">
        <v>19</v>
      </c>
      <c r="L7" s="11" t="s">
        <v>20</v>
      </c>
      <c r="M7" s="12" t="s">
        <v>21</v>
      </c>
      <c r="N7" s="11" t="s">
        <v>19</v>
      </c>
      <c r="O7" s="11" t="s">
        <v>20</v>
      </c>
      <c r="P7" s="13" t="s">
        <v>21</v>
      </c>
      <c r="Q7" s="14" t="s">
        <v>19</v>
      </c>
      <c r="R7" s="11" t="s">
        <v>20</v>
      </c>
      <c r="S7" s="12" t="s">
        <v>21</v>
      </c>
      <c r="T7" s="11" t="s">
        <v>19</v>
      </c>
      <c r="U7" s="11" t="s">
        <v>20</v>
      </c>
      <c r="V7" s="12" t="s">
        <v>21</v>
      </c>
      <c r="W7" s="11" t="s">
        <v>19</v>
      </c>
      <c r="X7" s="11" t="s">
        <v>20</v>
      </c>
      <c r="Y7" s="15" t="s">
        <v>21</v>
      </c>
      <c r="Z7" s="14" t="s">
        <v>19</v>
      </c>
      <c r="AA7" s="11" t="s">
        <v>20</v>
      </c>
      <c r="AB7" s="12" t="s">
        <v>21</v>
      </c>
      <c r="AC7" s="11" t="s">
        <v>19</v>
      </c>
      <c r="AD7" s="11" t="s">
        <v>20</v>
      </c>
      <c r="AE7" s="12" t="s">
        <v>21</v>
      </c>
      <c r="AF7" s="11" t="s">
        <v>19</v>
      </c>
      <c r="AG7" s="11" t="s">
        <v>20</v>
      </c>
      <c r="AH7" s="12" t="s">
        <v>21</v>
      </c>
      <c r="AI7" s="11" t="s">
        <v>19</v>
      </c>
      <c r="AJ7" s="11" t="s">
        <v>20</v>
      </c>
      <c r="AK7" s="15" t="s">
        <v>21</v>
      </c>
      <c r="AL7" s="16"/>
      <c r="AM7" s="14" t="s">
        <v>19</v>
      </c>
      <c r="AN7" s="11" t="s">
        <v>20</v>
      </c>
      <c r="AO7" s="12" t="s">
        <v>21</v>
      </c>
      <c r="AP7" s="11" t="s">
        <v>19</v>
      </c>
      <c r="AQ7" s="11" t="s">
        <v>20</v>
      </c>
      <c r="AR7" s="12" t="s">
        <v>21</v>
      </c>
      <c r="AS7" s="11" t="s">
        <v>19</v>
      </c>
      <c r="AT7" s="11" t="s">
        <v>20</v>
      </c>
      <c r="AU7" s="12" t="s">
        <v>21</v>
      </c>
    </row>
    <row r="8" spans="1:47" ht="27" hidden="1" customHeight="1" x14ac:dyDescent="0.3">
      <c r="A8" s="17">
        <v>1</v>
      </c>
      <c r="B8" s="18" t="s">
        <v>22</v>
      </c>
      <c r="C8" s="19" t="s">
        <v>23</v>
      </c>
      <c r="D8" s="20" t="s">
        <v>24</v>
      </c>
      <c r="E8" s="18"/>
      <c r="F8" s="18">
        <v>1</v>
      </c>
      <c r="G8" s="18"/>
      <c r="H8" s="21"/>
      <c r="I8" s="22" t="s">
        <v>25</v>
      </c>
      <c r="J8" s="19" t="s">
        <v>26</v>
      </c>
      <c r="K8" s="23">
        <v>0</v>
      </c>
      <c r="L8" s="24">
        <f t="shared" ref="L8:L13" si="0">((K8/0.8)*0.2)</f>
        <v>0</v>
      </c>
      <c r="M8" s="25">
        <f t="shared" ref="M8:M13" si="1">(K8/0.8)</f>
        <v>0</v>
      </c>
      <c r="N8" s="26">
        <v>0</v>
      </c>
      <c r="O8" s="24">
        <f t="shared" ref="O8:O13" si="2">((N8/0.8)*0.2)</f>
        <v>0</v>
      </c>
      <c r="P8" s="27">
        <f t="shared" ref="P8:P13" si="3">(N8/0.8)</f>
        <v>0</v>
      </c>
      <c r="Q8" s="28">
        <v>0</v>
      </c>
      <c r="R8" s="24">
        <f t="shared" ref="R8:R13" si="4">((Q8/0.8)*0.2)</f>
        <v>0</v>
      </c>
      <c r="S8" s="25">
        <f t="shared" ref="S8:S13" si="5">(Q8/0.8)</f>
        <v>0</v>
      </c>
      <c r="T8" s="29">
        <v>0</v>
      </c>
      <c r="U8" s="30">
        <f t="shared" ref="U8:U13" si="6">((T8/0.5)*0.5)</f>
        <v>0</v>
      </c>
      <c r="V8" s="31">
        <f t="shared" ref="V8:V13" si="7">(T8/0.5)</f>
        <v>0</v>
      </c>
      <c r="W8" s="26">
        <v>24000</v>
      </c>
      <c r="X8" s="24">
        <f t="shared" ref="X8:X13" si="8">((W8/0.8)*0.2)</f>
        <v>6000</v>
      </c>
      <c r="Y8" s="27">
        <f t="shared" ref="Y8:Y13" si="9">(W8/0.8)</f>
        <v>30000</v>
      </c>
      <c r="Z8" s="32">
        <v>0</v>
      </c>
      <c r="AA8" s="30">
        <f t="shared" ref="AA8:AA13" si="10">((Z8/0.5)*0.5)</f>
        <v>0</v>
      </c>
      <c r="AB8" s="31">
        <f t="shared" ref="AB8:AB13" si="11">(Z8/0.5)</f>
        <v>0</v>
      </c>
      <c r="AC8" s="26">
        <v>0</v>
      </c>
      <c r="AD8" s="24">
        <f t="shared" ref="AD8:AD13" si="12">((AC8/0.8)*0.2)</f>
        <v>0</v>
      </c>
      <c r="AE8" s="25">
        <f t="shared" ref="AE8:AE13" si="13">(AC8/0.8)</f>
        <v>0</v>
      </c>
      <c r="AF8" s="26">
        <v>0</v>
      </c>
      <c r="AG8" s="24">
        <f t="shared" ref="AG8:AG13" si="14">((AF8/0.8)*0.2)</f>
        <v>0</v>
      </c>
      <c r="AH8" s="25">
        <f t="shared" ref="AH8:AH13" si="15">(AF8/0.8)</f>
        <v>0</v>
      </c>
      <c r="AI8" s="26">
        <v>0</v>
      </c>
      <c r="AJ8" s="24">
        <f t="shared" ref="AJ8:AJ13" si="16">((AI8/0.8)*0.2)</f>
        <v>0</v>
      </c>
      <c r="AK8" s="33">
        <f t="shared" ref="AK8:AK13" si="17">(AI8/0.8)</f>
        <v>0</v>
      </c>
      <c r="AL8" s="34"/>
      <c r="AM8" s="32">
        <v>0</v>
      </c>
      <c r="AN8" s="30">
        <f t="shared" ref="AN8:AN13" si="18">((AM8/0.5)*0.5)</f>
        <v>0</v>
      </c>
      <c r="AO8" s="31">
        <f t="shared" ref="AO8:AO13" si="19">(AM8/0.5)</f>
        <v>0</v>
      </c>
      <c r="AP8" s="26">
        <v>0</v>
      </c>
      <c r="AQ8" s="24">
        <f t="shared" ref="AQ8:AQ13" si="20">((AP8/0.8)*0.2)</f>
        <v>0</v>
      </c>
      <c r="AR8" s="25">
        <f t="shared" ref="AR8:AR13" si="21">(AP8/0.8)</f>
        <v>0</v>
      </c>
      <c r="AS8" s="26">
        <v>0</v>
      </c>
      <c r="AT8" s="35">
        <f t="shared" ref="AT8:AT13" si="22">((AS8/0.8)*0.2)</f>
        <v>0</v>
      </c>
      <c r="AU8" s="54">
        <f t="shared" ref="AU8:AU13" si="23">(AS8/0.8)</f>
        <v>0</v>
      </c>
    </row>
    <row r="9" spans="1:47" ht="27" hidden="1" customHeight="1" x14ac:dyDescent="0.3">
      <c r="A9" s="17">
        <v>2</v>
      </c>
      <c r="B9" s="18" t="s">
        <v>22</v>
      </c>
      <c r="C9" s="19" t="s">
        <v>27</v>
      </c>
      <c r="D9" s="20" t="s">
        <v>24</v>
      </c>
      <c r="E9" s="18"/>
      <c r="F9" s="18">
        <v>1</v>
      </c>
      <c r="G9" s="18"/>
      <c r="H9" s="21"/>
      <c r="I9" s="22" t="s">
        <v>25</v>
      </c>
      <c r="J9" s="19" t="s">
        <v>28</v>
      </c>
      <c r="K9" s="37">
        <v>0</v>
      </c>
      <c r="L9" s="38">
        <f t="shared" si="0"/>
        <v>0</v>
      </c>
      <c r="M9" s="39">
        <f t="shared" si="1"/>
        <v>0</v>
      </c>
      <c r="N9" s="40">
        <v>0</v>
      </c>
      <c r="O9" s="38">
        <f t="shared" si="2"/>
        <v>0</v>
      </c>
      <c r="P9" s="41">
        <f t="shared" si="3"/>
        <v>0</v>
      </c>
      <c r="Q9" s="42">
        <v>15000</v>
      </c>
      <c r="R9" s="38">
        <f t="shared" si="4"/>
        <v>3750</v>
      </c>
      <c r="S9" s="39">
        <f t="shared" si="5"/>
        <v>18750</v>
      </c>
      <c r="T9" s="43">
        <v>113000</v>
      </c>
      <c r="U9" s="44">
        <f t="shared" si="6"/>
        <v>113000</v>
      </c>
      <c r="V9" s="45">
        <f t="shared" si="7"/>
        <v>226000</v>
      </c>
      <c r="W9" s="46">
        <v>208000</v>
      </c>
      <c r="X9" s="35">
        <f t="shared" si="8"/>
        <v>52000</v>
      </c>
      <c r="Y9" s="47">
        <f t="shared" si="9"/>
        <v>260000</v>
      </c>
      <c r="Z9" s="48">
        <v>0</v>
      </c>
      <c r="AA9" s="44">
        <f t="shared" si="10"/>
        <v>0</v>
      </c>
      <c r="AB9" s="45">
        <f t="shared" si="11"/>
        <v>0</v>
      </c>
      <c r="AC9" s="40">
        <v>0</v>
      </c>
      <c r="AD9" s="38">
        <f t="shared" si="12"/>
        <v>0</v>
      </c>
      <c r="AE9" s="39">
        <f t="shared" si="13"/>
        <v>0</v>
      </c>
      <c r="AF9" s="40">
        <v>0</v>
      </c>
      <c r="AG9" s="38">
        <f t="shared" si="14"/>
        <v>0</v>
      </c>
      <c r="AH9" s="39">
        <f t="shared" si="15"/>
        <v>0</v>
      </c>
      <c r="AI9" s="40">
        <v>0</v>
      </c>
      <c r="AJ9" s="38">
        <f t="shared" si="16"/>
        <v>0</v>
      </c>
      <c r="AK9" s="49">
        <f t="shared" si="17"/>
        <v>0</v>
      </c>
      <c r="AL9" s="50"/>
      <c r="AM9" s="48">
        <v>0</v>
      </c>
      <c r="AN9" s="44">
        <f t="shared" si="18"/>
        <v>0</v>
      </c>
      <c r="AO9" s="45">
        <f t="shared" si="19"/>
        <v>0</v>
      </c>
      <c r="AP9" s="40">
        <v>0</v>
      </c>
      <c r="AQ9" s="38">
        <f t="shared" si="20"/>
        <v>0</v>
      </c>
      <c r="AR9" s="39">
        <f t="shared" si="21"/>
        <v>0</v>
      </c>
      <c r="AS9" s="40">
        <v>0</v>
      </c>
      <c r="AT9" s="38">
        <f t="shared" si="22"/>
        <v>0</v>
      </c>
      <c r="AU9" s="39">
        <f t="shared" si="23"/>
        <v>0</v>
      </c>
    </row>
    <row r="10" spans="1:47" ht="27.75" hidden="1" customHeight="1" x14ac:dyDescent="0.3">
      <c r="A10" s="17">
        <v>3</v>
      </c>
      <c r="B10" s="18" t="s">
        <v>22</v>
      </c>
      <c r="C10" s="51" t="s">
        <v>29</v>
      </c>
      <c r="D10" s="52" t="s">
        <v>24</v>
      </c>
      <c r="E10" s="18">
        <v>1</v>
      </c>
      <c r="F10" s="18"/>
      <c r="G10" s="18"/>
      <c r="H10" s="21"/>
      <c r="I10" s="22" t="s">
        <v>25</v>
      </c>
      <c r="J10" s="19" t="s">
        <v>30</v>
      </c>
      <c r="K10" s="53">
        <v>80000</v>
      </c>
      <c r="L10" s="35">
        <f t="shared" si="0"/>
        <v>20000</v>
      </c>
      <c r="M10" s="54">
        <f t="shared" si="1"/>
        <v>100000</v>
      </c>
      <c r="N10" s="40">
        <v>0</v>
      </c>
      <c r="O10" s="38">
        <f t="shared" si="2"/>
        <v>0</v>
      </c>
      <c r="P10" s="41">
        <f t="shared" si="3"/>
        <v>0</v>
      </c>
      <c r="Q10" s="42">
        <v>0</v>
      </c>
      <c r="R10" s="38">
        <f t="shared" si="4"/>
        <v>0</v>
      </c>
      <c r="S10" s="39">
        <f t="shared" si="5"/>
        <v>0</v>
      </c>
      <c r="T10" s="43">
        <v>0</v>
      </c>
      <c r="U10" s="44">
        <f t="shared" si="6"/>
        <v>0</v>
      </c>
      <c r="V10" s="45">
        <f t="shared" si="7"/>
        <v>0</v>
      </c>
      <c r="W10" s="40">
        <v>0</v>
      </c>
      <c r="X10" s="38">
        <f t="shared" si="8"/>
        <v>0</v>
      </c>
      <c r="Y10" s="41">
        <f t="shared" si="9"/>
        <v>0</v>
      </c>
      <c r="Z10" s="48">
        <v>0</v>
      </c>
      <c r="AA10" s="44">
        <f t="shared" si="10"/>
        <v>0</v>
      </c>
      <c r="AB10" s="45">
        <f t="shared" si="11"/>
        <v>0</v>
      </c>
      <c r="AC10" s="40">
        <v>0</v>
      </c>
      <c r="AD10" s="38">
        <f t="shared" si="12"/>
        <v>0</v>
      </c>
      <c r="AE10" s="39">
        <f t="shared" si="13"/>
        <v>0</v>
      </c>
      <c r="AF10" s="40">
        <v>0</v>
      </c>
      <c r="AG10" s="38">
        <f t="shared" si="14"/>
        <v>0</v>
      </c>
      <c r="AH10" s="39">
        <f t="shared" si="15"/>
        <v>0</v>
      </c>
      <c r="AI10" s="40">
        <v>0</v>
      </c>
      <c r="AJ10" s="38">
        <f t="shared" si="16"/>
        <v>0</v>
      </c>
      <c r="AK10" s="49">
        <f t="shared" si="17"/>
        <v>0</v>
      </c>
      <c r="AL10" s="50"/>
      <c r="AM10" s="48">
        <v>0</v>
      </c>
      <c r="AN10" s="44">
        <f t="shared" si="18"/>
        <v>0</v>
      </c>
      <c r="AO10" s="45">
        <f t="shared" si="19"/>
        <v>0</v>
      </c>
      <c r="AP10" s="40">
        <v>0</v>
      </c>
      <c r="AQ10" s="38">
        <f t="shared" si="20"/>
        <v>0</v>
      </c>
      <c r="AR10" s="39">
        <f t="shared" si="21"/>
        <v>0</v>
      </c>
      <c r="AS10" s="40">
        <v>0</v>
      </c>
      <c r="AT10" s="38">
        <f t="shared" si="22"/>
        <v>0</v>
      </c>
      <c r="AU10" s="39">
        <f t="shared" si="23"/>
        <v>0</v>
      </c>
    </row>
    <row r="11" spans="1:47" ht="27" hidden="1" customHeight="1" x14ac:dyDescent="0.3">
      <c r="A11" s="17">
        <v>4</v>
      </c>
      <c r="B11" s="18" t="s">
        <v>22</v>
      </c>
      <c r="C11" s="19" t="s">
        <v>31</v>
      </c>
      <c r="D11" s="20" t="s">
        <v>24</v>
      </c>
      <c r="E11" s="18">
        <v>1</v>
      </c>
      <c r="F11" s="18">
        <v>1</v>
      </c>
      <c r="G11" s="18"/>
      <c r="H11" s="21"/>
      <c r="I11" s="22" t="s">
        <v>25</v>
      </c>
      <c r="J11" s="19" t="s">
        <v>32</v>
      </c>
      <c r="K11" s="37">
        <v>100500</v>
      </c>
      <c r="L11" s="38">
        <f t="shared" si="0"/>
        <v>25125</v>
      </c>
      <c r="M11" s="39">
        <f t="shared" si="1"/>
        <v>125625</v>
      </c>
      <c r="N11" s="40">
        <v>0</v>
      </c>
      <c r="O11" s="38">
        <f t="shared" si="2"/>
        <v>0</v>
      </c>
      <c r="P11" s="41">
        <f t="shared" si="3"/>
        <v>0</v>
      </c>
      <c r="Q11" s="42">
        <v>41820</v>
      </c>
      <c r="R11" s="38">
        <f t="shared" si="4"/>
        <v>10455</v>
      </c>
      <c r="S11" s="39">
        <f t="shared" si="5"/>
        <v>52275</v>
      </c>
      <c r="T11" s="43">
        <v>122000</v>
      </c>
      <c r="U11" s="44">
        <f t="shared" si="6"/>
        <v>122000</v>
      </c>
      <c r="V11" s="45">
        <f t="shared" si="7"/>
        <v>244000</v>
      </c>
      <c r="W11" s="40">
        <v>0</v>
      </c>
      <c r="X11" s="38">
        <f t="shared" si="8"/>
        <v>0</v>
      </c>
      <c r="Y11" s="41">
        <f t="shared" si="9"/>
        <v>0</v>
      </c>
      <c r="Z11" s="48">
        <v>0</v>
      </c>
      <c r="AA11" s="44">
        <f t="shared" si="10"/>
        <v>0</v>
      </c>
      <c r="AB11" s="45">
        <f t="shared" si="11"/>
        <v>0</v>
      </c>
      <c r="AC11" s="40">
        <v>0</v>
      </c>
      <c r="AD11" s="38">
        <f t="shared" si="12"/>
        <v>0</v>
      </c>
      <c r="AE11" s="39">
        <f t="shared" si="13"/>
        <v>0</v>
      </c>
      <c r="AF11" s="40">
        <v>0</v>
      </c>
      <c r="AG11" s="38">
        <f t="shared" si="14"/>
        <v>0</v>
      </c>
      <c r="AH11" s="39">
        <f t="shared" si="15"/>
        <v>0</v>
      </c>
      <c r="AI11" s="40">
        <v>0</v>
      </c>
      <c r="AJ11" s="38">
        <f t="shared" si="16"/>
        <v>0</v>
      </c>
      <c r="AK11" s="49">
        <f t="shared" si="17"/>
        <v>0</v>
      </c>
      <c r="AL11" s="50"/>
      <c r="AM11" s="48">
        <v>0</v>
      </c>
      <c r="AN11" s="44">
        <f t="shared" si="18"/>
        <v>0</v>
      </c>
      <c r="AO11" s="45">
        <f t="shared" si="19"/>
        <v>0</v>
      </c>
      <c r="AP11" s="40">
        <v>0</v>
      </c>
      <c r="AQ11" s="38">
        <f t="shared" si="20"/>
        <v>0</v>
      </c>
      <c r="AR11" s="39">
        <f t="shared" si="21"/>
        <v>0</v>
      </c>
      <c r="AS11" s="40">
        <v>0</v>
      </c>
      <c r="AT11" s="38">
        <f t="shared" si="22"/>
        <v>0</v>
      </c>
      <c r="AU11" s="39">
        <f t="shared" si="23"/>
        <v>0</v>
      </c>
    </row>
    <row r="12" spans="1:47" ht="16.5" customHeight="1" x14ac:dyDescent="0.3">
      <c r="A12" s="17">
        <v>5</v>
      </c>
      <c r="B12" s="18" t="s">
        <v>22</v>
      </c>
      <c r="C12" s="51" t="s">
        <v>33</v>
      </c>
      <c r="D12" s="20" t="s">
        <v>34</v>
      </c>
      <c r="E12" s="18">
        <v>1</v>
      </c>
      <c r="F12" s="18"/>
      <c r="G12" s="18"/>
      <c r="H12" s="21">
        <v>1</v>
      </c>
      <c r="I12" s="22" t="s">
        <v>25</v>
      </c>
      <c r="J12" s="19" t="s">
        <v>30</v>
      </c>
      <c r="K12" s="37">
        <v>0</v>
      </c>
      <c r="L12" s="38">
        <f t="shared" si="0"/>
        <v>0</v>
      </c>
      <c r="M12" s="39">
        <f t="shared" si="1"/>
        <v>0</v>
      </c>
      <c r="N12" s="40">
        <v>69838</v>
      </c>
      <c r="O12" s="38">
        <f t="shared" si="2"/>
        <v>17459.5</v>
      </c>
      <c r="P12" s="41">
        <f t="shared" si="3"/>
        <v>87297.5</v>
      </c>
      <c r="Q12" s="42">
        <v>0</v>
      </c>
      <c r="R12" s="38">
        <f t="shared" si="4"/>
        <v>0</v>
      </c>
      <c r="S12" s="39">
        <f t="shared" si="5"/>
        <v>0</v>
      </c>
      <c r="T12" s="43">
        <v>0</v>
      </c>
      <c r="U12" s="44">
        <f t="shared" si="6"/>
        <v>0</v>
      </c>
      <c r="V12" s="45">
        <f t="shared" si="7"/>
        <v>0</v>
      </c>
      <c r="W12" s="40">
        <v>0</v>
      </c>
      <c r="X12" s="38">
        <f t="shared" si="8"/>
        <v>0</v>
      </c>
      <c r="Y12" s="41">
        <f t="shared" si="9"/>
        <v>0</v>
      </c>
      <c r="Z12" s="48">
        <v>0</v>
      </c>
      <c r="AA12" s="44">
        <f t="shared" si="10"/>
        <v>0</v>
      </c>
      <c r="AB12" s="45">
        <f t="shared" si="11"/>
        <v>0</v>
      </c>
      <c r="AC12" s="40">
        <v>0</v>
      </c>
      <c r="AD12" s="38">
        <f t="shared" si="12"/>
        <v>0</v>
      </c>
      <c r="AE12" s="39">
        <f t="shared" si="13"/>
        <v>0</v>
      </c>
      <c r="AF12" s="40">
        <v>0</v>
      </c>
      <c r="AG12" s="38">
        <f t="shared" si="14"/>
        <v>0</v>
      </c>
      <c r="AH12" s="39">
        <f t="shared" si="15"/>
        <v>0</v>
      </c>
      <c r="AI12" s="40">
        <v>0</v>
      </c>
      <c r="AJ12" s="38">
        <f t="shared" si="16"/>
        <v>0</v>
      </c>
      <c r="AK12" s="49">
        <f t="shared" si="17"/>
        <v>0</v>
      </c>
      <c r="AL12" s="50"/>
      <c r="AM12" s="48">
        <v>113386</v>
      </c>
      <c r="AN12" s="44">
        <f t="shared" si="18"/>
        <v>113386</v>
      </c>
      <c r="AO12" s="45">
        <f t="shared" si="19"/>
        <v>226772</v>
      </c>
      <c r="AP12" s="40">
        <v>0</v>
      </c>
      <c r="AQ12" s="38">
        <f t="shared" si="20"/>
        <v>0</v>
      </c>
      <c r="AR12" s="39">
        <f t="shared" si="21"/>
        <v>0</v>
      </c>
      <c r="AS12" s="40">
        <v>0</v>
      </c>
      <c r="AT12" s="38">
        <f t="shared" si="22"/>
        <v>0</v>
      </c>
      <c r="AU12" s="39">
        <f t="shared" si="23"/>
        <v>0</v>
      </c>
    </row>
    <row r="13" spans="1:47" ht="14.25" customHeight="1" x14ac:dyDescent="0.3">
      <c r="A13" s="17">
        <v>6</v>
      </c>
      <c r="B13" s="18" t="s">
        <v>22</v>
      </c>
      <c r="C13" s="19" t="s">
        <v>35</v>
      </c>
      <c r="D13" s="20" t="s">
        <v>24</v>
      </c>
      <c r="E13" s="18"/>
      <c r="F13" s="18">
        <v>1</v>
      </c>
      <c r="G13" s="18">
        <v>1</v>
      </c>
      <c r="H13" s="21"/>
      <c r="I13" s="22" t="s">
        <v>25</v>
      </c>
      <c r="J13" s="19" t="s">
        <v>36</v>
      </c>
      <c r="K13" s="55">
        <v>0</v>
      </c>
      <c r="L13" s="56">
        <f t="shared" si="0"/>
        <v>0</v>
      </c>
      <c r="M13" s="57">
        <f t="shared" si="1"/>
        <v>0</v>
      </c>
      <c r="N13" s="58">
        <v>0</v>
      </c>
      <c r="O13" s="56">
        <f t="shared" si="2"/>
        <v>0</v>
      </c>
      <c r="P13" s="59">
        <f t="shared" si="3"/>
        <v>0</v>
      </c>
      <c r="Q13" s="60">
        <v>0</v>
      </c>
      <c r="R13" s="56">
        <f t="shared" si="4"/>
        <v>0</v>
      </c>
      <c r="S13" s="57">
        <f t="shared" si="5"/>
        <v>0</v>
      </c>
      <c r="T13" s="61">
        <v>430000</v>
      </c>
      <c r="U13" s="62">
        <f t="shared" si="6"/>
        <v>430000</v>
      </c>
      <c r="V13" s="63">
        <f t="shared" si="7"/>
        <v>860000</v>
      </c>
      <c r="W13" s="58">
        <v>0</v>
      </c>
      <c r="X13" s="56">
        <f t="shared" si="8"/>
        <v>0</v>
      </c>
      <c r="Y13" s="59">
        <f t="shared" si="9"/>
        <v>0</v>
      </c>
      <c r="Z13" s="64">
        <v>125000</v>
      </c>
      <c r="AA13" s="62">
        <f t="shared" si="10"/>
        <v>125000</v>
      </c>
      <c r="AB13" s="63">
        <f t="shared" si="11"/>
        <v>250000</v>
      </c>
      <c r="AC13" s="58">
        <v>0</v>
      </c>
      <c r="AD13" s="56">
        <f t="shared" si="12"/>
        <v>0</v>
      </c>
      <c r="AE13" s="57">
        <f t="shared" si="13"/>
        <v>0</v>
      </c>
      <c r="AF13" s="58">
        <v>0</v>
      </c>
      <c r="AG13" s="56">
        <f t="shared" si="14"/>
        <v>0</v>
      </c>
      <c r="AH13" s="57">
        <f t="shared" si="15"/>
        <v>0</v>
      </c>
      <c r="AI13" s="58">
        <v>0</v>
      </c>
      <c r="AJ13" s="56">
        <f t="shared" si="16"/>
        <v>0</v>
      </c>
      <c r="AK13" s="65">
        <f t="shared" si="17"/>
        <v>0</v>
      </c>
      <c r="AL13" s="50" t="s">
        <v>146</v>
      </c>
      <c r="AM13" s="64">
        <v>0</v>
      </c>
      <c r="AN13" s="62">
        <f t="shared" si="18"/>
        <v>0</v>
      </c>
      <c r="AO13" s="63">
        <f t="shared" si="19"/>
        <v>0</v>
      </c>
      <c r="AP13" s="58">
        <v>0</v>
      </c>
      <c r="AQ13" s="56">
        <f t="shared" si="20"/>
        <v>0</v>
      </c>
      <c r="AR13" s="57">
        <f t="shared" si="21"/>
        <v>0</v>
      </c>
      <c r="AS13" s="58">
        <v>0</v>
      </c>
      <c r="AT13" s="56">
        <f t="shared" si="22"/>
        <v>0</v>
      </c>
      <c r="AU13" s="57">
        <f t="shared" si="23"/>
        <v>0</v>
      </c>
    </row>
    <row r="14" spans="1:47" s="84" customFormat="1" ht="14.25" customHeight="1" thickBot="1" x14ac:dyDescent="0.25">
      <c r="A14" s="66"/>
      <c r="B14" s="67" t="s">
        <v>22</v>
      </c>
      <c r="C14" s="68" t="s">
        <v>37</v>
      </c>
      <c r="D14" s="68"/>
      <c r="E14" s="67">
        <f>SUM(E8:E13)</f>
        <v>3</v>
      </c>
      <c r="F14" s="67">
        <f>SUM(F8:F13)</f>
        <v>4</v>
      </c>
      <c r="G14" s="67">
        <f>SUM(G8:G13)</f>
        <v>1</v>
      </c>
      <c r="H14" s="69">
        <f>SUM(H8:H13)</f>
        <v>1</v>
      </c>
      <c r="I14" s="70"/>
      <c r="J14" s="71"/>
      <c r="K14" s="72">
        <f t="shared" ref="K14:AK14" si="24">SUM(K8:K13)</f>
        <v>180500</v>
      </c>
      <c r="L14" s="72">
        <f t="shared" si="24"/>
        <v>45125</v>
      </c>
      <c r="M14" s="72">
        <f t="shared" si="24"/>
        <v>225625</v>
      </c>
      <c r="N14" s="72">
        <f t="shared" si="24"/>
        <v>69838</v>
      </c>
      <c r="O14" s="72">
        <f t="shared" si="24"/>
        <v>17459.5</v>
      </c>
      <c r="P14" s="73">
        <f t="shared" si="24"/>
        <v>87297.5</v>
      </c>
      <c r="Q14" s="74">
        <f t="shared" si="24"/>
        <v>56820</v>
      </c>
      <c r="R14" s="75">
        <f t="shared" si="24"/>
        <v>14205</v>
      </c>
      <c r="S14" s="75">
        <f t="shared" si="24"/>
        <v>71025</v>
      </c>
      <c r="T14" s="75">
        <f t="shared" si="24"/>
        <v>665000</v>
      </c>
      <c r="U14" s="75">
        <f t="shared" si="24"/>
        <v>665000</v>
      </c>
      <c r="V14" s="75">
        <f t="shared" si="24"/>
        <v>1330000</v>
      </c>
      <c r="W14" s="75">
        <f t="shared" si="24"/>
        <v>232000</v>
      </c>
      <c r="X14" s="75">
        <f t="shared" si="24"/>
        <v>58000</v>
      </c>
      <c r="Y14" s="76">
        <f t="shared" si="24"/>
        <v>290000</v>
      </c>
      <c r="Z14" s="77">
        <f t="shared" si="24"/>
        <v>125000</v>
      </c>
      <c r="AA14" s="78">
        <f t="shared" si="24"/>
        <v>125000</v>
      </c>
      <c r="AB14" s="78">
        <f t="shared" si="24"/>
        <v>250000</v>
      </c>
      <c r="AC14" s="78">
        <f t="shared" si="24"/>
        <v>0</v>
      </c>
      <c r="AD14" s="78">
        <f t="shared" si="24"/>
        <v>0</v>
      </c>
      <c r="AE14" s="78">
        <f t="shared" si="24"/>
        <v>0</v>
      </c>
      <c r="AF14" s="78">
        <f t="shared" si="24"/>
        <v>0</v>
      </c>
      <c r="AG14" s="78">
        <f t="shared" si="24"/>
        <v>0</v>
      </c>
      <c r="AH14" s="78">
        <f t="shared" si="24"/>
        <v>0</v>
      </c>
      <c r="AI14" s="78">
        <f t="shared" si="24"/>
        <v>0</v>
      </c>
      <c r="AJ14" s="78">
        <f t="shared" si="24"/>
        <v>0</v>
      </c>
      <c r="AK14" s="79">
        <f t="shared" si="24"/>
        <v>0</v>
      </c>
      <c r="AL14" s="80"/>
      <c r="AM14" s="81">
        <f>SUM(AM8:AM13)</f>
        <v>113386</v>
      </c>
      <c r="AN14" s="82">
        <f t="shared" ref="AN14:AU14" si="25">SUM(AN8:AN13)</f>
        <v>113386</v>
      </c>
      <c r="AO14" s="82">
        <f t="shared" si="25"/>
        <v>226772</v>
      </c>
      <c r="AP14" s="82">
        <f t="shared" si="25"/>
        <v>0</v>
      </c>
      <c r="AQ14" s="82">
        <f t="shared" si="25"/>
        <v>0</v>
      </c>
      <c r="AR14" s="82">
        <f t="shared" si="25"/>
        <v>0</v>
      </c>
      <c r="AS14" s="82">
        <f t="shared" si="25"/>
        <v>0</v>
      </c>
      <c r="AT14" s="82">
        <f t="shared" si="25"/>
        <v>0</v>
      </c>
      <c r="AU14" s="82">
        <f t="shared" si="25"/>
        <v>0</v>
      </c>
    </row>
    <row r="15" spans="1:47" ht="12.75" customHeight="1" thickTop="1" x14ac:dyDescent="0.3">
      <c r="A15" s="17"/>
      <c r="B15" s="85"/>
      <c r="C15" s="86"/>
      <c r="D15" s="86"/>
      <c r="E15" s="85"/>
      <c r="F15" s="85"/>
      <c r="G15" s="85"/>
      <c r="H15" s="85"/>
      <c r="I15" s="85"/>
      <c r="J15" s="86"/>
      <c r="K15" s="87"/>
      <c r="L15" s="87"/>
      <c r="M15" s="87"/>
      <c r="N15" s="87"/>
      <c r="O15" s="87"/>
      <c r="P15" s="87"/>
      <c r="Q15" s="87"/>
      <c r="R15" s="87"/>
      <c r="S15" s="87"/>
      <c r="AL15" s="88"/>
    </row>
    <row r="16" spans="1:47" ht="15" customHeight="1" x14ac:dyDescent="0.3">
      <c r="A16" s="209" t="s">
        <v>2</v>
      </c>
      <c r="B16" s="211" t="s">
        <v>3</v>
      </c>
      <c r="C16" s="214" t="s">
        <v>4</v>
      </c>
      <c r="D16" s="215" t="s">
        <v>5</v>
      </c>
      <c r="E16" s="218">
        <v>5310</v>
      </c>
      <c r="F16" s="221">
        <v>5311</v>
      </c>
      <c r="G16" s="224">
        <v>5316</v>
      </c>
      <c r="H16" s="227">
        <v>5317</v>
      </c>
      <c r="I16" s="85"/>
      <c r="J16" s="86"/>
      <c r="K16" s="196" t="s">
        <v>7</v>
      </c>
      <c r="L16" s="197"/>
      <c r="M16" s="197"/>
      <c r="N16" s="197"/>
      <c r="O16" s="197"/>
      <c r="P16" s="198"/>
      <c r="Q16" s="199" t="s">
        <v>8</v>
      </c>
      <c r="R16" s="200"/>
      <c r="S16" s="200"/>
      <c r="T16" s="200"/>
      <c r="U16" s="200"/>
      <c r="V16" s="200"/>
      <c r="W16" s="201"/>
      <c r="X16" s="201"/>
      <c r="Y16" s="202"/>
      <c r="Z16" s="203" t="s">
        <v>9</v>
      </c>
      <c r="AA16" s="204"/>
      <c r="AB16" s="204"/>
      <c r="AC16" s="204"/>
      <c r="AD16" s="204"/>
      <c r="AE16" s="204"/>
      <c r="AF16" s="205"/>
      <c r="AG16" s="205"/>
      <c r="AH16" s="205"/>
      <c r="AI16" s="206"/>
      <c r="AJ16" s="206"/>
      <c r="AK16" s="243"/>
      <c r="AL16" s="9"/>
      <c r="AM16" s="244" t="s">
        <v>10</v>
      </c>
      <c r="AN16" s="240"/>
      <c r="AO16" s="240"/>
      <c r="AP16" s="240"/>
      <c r="AQ16" s="240"/>
      <c r="AR16" s="240"/>
      <c r="AS16" s="241"/>
      <c r="AT16" s="241"/>
      <c r="AU16" s="241"/>
    </row>
    <row r="17" spans="1:47" ht="12.75" customHeight="1" x14ac:dyDescent="0.3">
      <c r="A17" s="210"/>
      <c r="B17" s="212"/>
      <c r="C17" s="212"/>
      <c r="D17" s="216"/>
      <c r="E17" s="219"/>
      <c r="F17" s="222"/>
      <c r="G17" s="225"/>
      <c r="H17" s="228"/>
      <c r="I17" s="85"/>
      <c r="J17" s="86"/>
      <c r="K17" s="238" t="s">
        <v>12</v>
      </c>
      <c r="L17" s="237"/>
      <c r="M17" s="237"/>
      <c r="N17" s="238" t="s">
        <v>13</v>
      </c>
      <c r="O17" s="237"/>
      <c r="P17" s="245"/>
      <c r="Q17" s="236" t="s">
        <v>14</v>
      </c>
      <c r="R17" s="237"/>
      <c r="S17" s="237"/>
      <c r="T17" s="238" t="s">
        <v>15</v>
      </c>
      <c r="U17" s="237"/>
      <c r="V17" s="237"/>
      <c r="W17" s="238" t="s">
        <v>12</v>
      </c>
      <c r="X17" s="237"/>
      <c r="Y17" s="242"/>
      <c r="Z17" s="236" t="s">
        <v>15</v>
      </c>
      <c r="AA17" s="237"/>
      <c r="AB17" s="237"/>
      <c r="AC17" s="238" t="s">
        <v>12</v>
      </c>
      <c r="AD17" s="237"/>
      <c r="AE17" s="237"/>
      <c r="AF17" s="238" t="s">
        <v>38</v>
      </c>
      <c r="AG17" s="237"/>
      <c r="AH17" s="237"/>
      <c r="AI17" s="238" t="s">
        <v>17</v>
      </c>
      <c r="AJ17" s="237"/>
      <c r="AK17" s="242"/>
      <c r="AL17" s="89"/>
      <c r="AM17" s="236" t="s">
        <v>15</v>
      </c>
      <c r="AN17" s="237"/>
      <c r="AO17" s="237"/>
      <c r="AP17" s="238" t="s">
        <v>12</v>
      </c>
      <c r="AQ17" s="237"/>
      <c r="AR17" s="237"/>
      <c r="AS17" s="191" t="s">
        <v>16</v>
      </c>
      <c r="AT17" s="192"/>
      <c r="AU17" s="192"/>
    </row>
    <row r="18" spans="1:47" ht="12.75" customHeight="1" x14ac:dyDescent="0.3">
      <c r="A18" s="210"/>
      <c r="B18" s="213"/>
      <c r="C18" s="213"/>
      <c r="D18" s="216"/>
      <c r="E18" s="220"/>
      <c r="F18" s="223"/>
      <c r="G18" s="226"/>
      <c r="H18" s="229"/>
      <c r="I18" s="85"/>
      <c r="J18" s="86"/>
      <c r="K18" s="11" t="s">
        <v>19</v>
      </c>
      <c r="L18" s="11" t="s">
        <v>20</v>
      </c>
      <c r="M18" s="12" t="s">
        <v>21</v>
      </c>
      <c r="N18" s="11" t="s">
        <v>19</v>
      </c>
      <c r="O18" s="11" t="s">
        <v>20</v>
      </c>
      <c r="P18" s="13" t="s">
        <v>21</v>
      </c>
      <c r="Q18" s="14" t="s">
        <v>19</v>
      </c>
      <c r="R18" s="11" t="s">
        <v>20</v>
      </c>
      <c r="S18" s="12" t="s">
        <v>21</v>
      </c>
      <c r="T18" s="11" t="s">
        <v>19</v>
      </c>
      <c r="U18" s="11" t="s">
        <v>20</v>
      </c>
      <c r="V18" s="12" t="s">
        <v>21</v>
      </c>
      <c r="W18" s="11" t="s">
        <v>19</v>
      </c>
      <c r="X18" s="11" t="s">
        <v>20</v>
      </c>
      <c r="Y18" s="15" t="s">
        <v>21</v>
      </c>
      <c r="Z18" s="14" t="s">
        <v>19</v>
      </c>
      <c r="AA18" s="11" t="s">
        <v>20</v>
      </c>
      <c r="AB18" s="12" t="s">
        <v>21</v>
      </c>
      <c r="AC18" s="11" t="s">
        <v>19</v>
      </c>
      <c r="AD18" s="11" t="s">
        <v>20</v>
      </c>
      <c r="AE18" s="12" t="s">
        <v>21</v>
      </c>
      <c r="AF18" s="11" t="s">
        <v>19</v>
      </c>
      <c r="AG18" s="11" t="s">
        <v>20</v>
      </c>
      <c r="AH18" s="12" t="s">
        <v>21</v>
      </c>
      <c r="AI18" s="11" t="s">
        <v>19</v>
      </c>
      <c r="AJ18" s="11" t="s">
        <v>20</v>
      </c>
      <c r="AK18" s="15" t="s">
        <v>21</v>
      </c>
      <c r="AL18" s="16"/>
      <c r="AM18" s="14" t="s">
        <v>19</v>
      </c>
      <c r="AN18" s="11" t="s">
        <v>20</v>
      </c>
      <c r="AO18" s="12" t="s">
        <v>21</v>
      </c>
      <c r="AP18" s="11" t="s">
        <v>19</v>
      </c>
      <c r="AQ18" s="11" t="s">
        <v>20</v>
      </c>
      <c r="AR18" s="12" t="s">
        <v>21</v>
      </c>
      <c r="AS18" s="11" t="s">
        <v>19</v>
      </c>
      <c r="AT18" s="11" t="s">
        <v>20</v>
      </c>
      <c r="AU18" s="12" t="s">
        <v>21</v>
      </c>
    </row>
    <row r="19" spans="1:47" ht="28.5" hidden="1" customHeight="1" x14ac:dyDescent="0.3">
      <c r="A19" s="17">
        <v>7</v>
      </c>
      <c r="B19" s="18" t="s">
        <v>39</v>
      </c>
      <c r="C19" s="19" t="s">
        <v>40</v>
      </c>
      <c r="D19" s="217"/>
      <c r="E19" s="18">
        <v>1</v>
      </c>
      <c r="F19" s="18"/>
      <c r="G19" s="18"/>
      <c r="H19" s="21"/>
      <c r="I19" s="22" t="s">
        <v>25</v>
      </c>
      <c r="J19" s="19" t="s">
        <v>41</v>
      </c>
      <c r="K19" s="37">
        <v>42492</v>
      </c>
      <c r="L19" s="38">
        <f t="shared" ref="L19:L32" si="26">((K19/0.8)*0.2)</f>
        <v>10623</v>
      </c>
      <c r="M19" s="39">
        <f t="shared" ref="M19:M32" si="27">(K19/0.8)</f>
        <v>53115</v>
      </c>
      <c r="N19" s="40">
        <v>0</v>
      </c>
      <c r="O19" s="38">
        <f t="shared" ref="O19:O32" si="28">((N19/0.8)*0.2)</f>
        <v>0</v>
      </c>
      <c r="P19" s="41">
        <f t="shared" ref="P19:P32" si="29">(N19/0.8)</f>
        <v>0</v>
      </c>
      <c r="Q19" s="42">
        <v>0</v>
      </c>
      <c r="R19" s="38">
        <f t="shared" ref="R19:R32" si="30">((Q19/0.8)*0.2)</f>
        <v>0</v>
      </c>
      <c r="S19" s="39">
        <f t="shared" ref="S19:S32" si="31">(Q19/0.8)</f>
        <v>0</v>
      </c>
      <c r="T19" s="43">
        <v>0</v>
      </c>
      <c r="U19" s="44">
        <f t="shared" ref="U19:U32" si="32">((T19/0.5)*0.5)</f>
        <v>0</v>
      </c>
      <c r="V19" s="45">
        <f t="shared" ref="V19:V32" si="33">(T19/0.5)</f>
        <v>0</v>
      </c>
      <c r="W19" s="40">
        <v>0</v>
      </c>
      <c r="X19" s="38">
        <f t="shared" ref="X19:X32" si="34">((W19/0.8)*0.2)</f>
        <v>0</v>
      </c>
      <c r="Y19" s="41">
        <f t="shared" ref="Y19:Y32" si="35">(W19/0.8)</f>
        <v>0</v>
      </c>
      <c r="Z19" s="48">
        <v>0</v>
      </c>
      <c r="AA19" s="44">
        <f t="shared" ref="AA19:AA32" si="36">((Z19/0.5)*0.5)</f>
        <v>0</v>
      </c>
      <c r="AB19" s="45">
        <f t="shared" ref="AB19:AB32" si="37">(Z19/0.5)</f>
        <v>0</v>
      </c>
      <c r="AC19" s="40">
        <v>0</v>
      </c>
      <c r="AD19" s="38">
        <f t="shared" ref="AD19:AD32" si="38">((AC19/0.8)*0.2)</f>
        <v>0</v>
      </c>
      <c r="AE19" s="39">
        <f t="shared" ref="AE19:AE32" si="39">(AC19/0.8)</f>
        <v>0</v>
      </c>
      <c r="AF19" s="40">
        <v>0</v>
      </c>
      <c r="AG19" s="38">
        <f t="shared" ref="AG19:AG32" si="40">((AF19/0.8)*0.2)</f>
        <v>0</v>
      </c>
      <c r="AH19" s="39">
        <f t="shared" ref="AH19:AH32" si="41">(AF19/0.8)</f>
        <v>0</v>
      </c>
      <c r="AI19" s="40">
        <v>0</v>
      </c>
      <c r="AJ19" s="38">
        <f t="shared" ref="AJ19:AJ32" si="42">((AI19/0.8)*0.2)</f>
        <v>0</v>
      </c>
      <c r="AK19" s="49">
        <f t="shared" ref="AK19:AK32" si="43">(AI19/0.8)</f>
        <v>0</v>
      </c>
      <c r="AL19" s="50"/>
      <c r="AM19" s="48">
        <v>0</v>
      </c>
      <c r="AN19" s="44">
        <f t="shared" ref="AN19:AN32" si="44">((AM19/0.5)*0.5)</f>
        <v>0</v>
      </c>
      <c r="AO19" s="45">
        <f t="shared" ref="AO19:AO32" si="45">(AM19/0.5)</f>
        <v>0</v>
      </c>
      <c r="AP19" s="40">
        <v>0</v>
      </c>
      <c r="AQ19" s="38">
        <f t="shared" ref="AQ19:AQ32" si="46">((AP19/0.8)*0.2)</f>
        <v>0</v>
      </c>
      <c r="AR19" s="39">
        <f t="shared" ref="AR19:AR32" si="47">(AP19/0.8)</f>
        <v>0</v>
      </c>
      <c r="AS19" s="40">
        <v>0</v>
      </c>
      <c r="AT19" s="38">
        <f t="shared" ref="AT19:AT32" si="48">((AS19/0.8)*0.2)</f>
        <v>0</v>
      </c>
      <c r="AU19" s="39">
        <f t="shared" ref="AU19:AU32" si="49">(AS19/0.8)</f>
        <v>0</v>
      </c>
    </row>
    <row r="20" spans="1:47" ht="27" hidden="1" customHeight="1" x14ac:dyDescent="0.3">
      <c r="A20" s="17">
        <v>8</v>
      </c>
      <c r="B20" s="18" t="s">
        <v>39</v>
      </c>
      <c r="C20" s="19" t="s">
        <v>42</v>
      </c>
      <c r="D20" s="20" t="s">
        <v>24</v>
      </c>
      <c r="E20" s="18"/>
      <c r="F20" s="18">
        <v>1</v>
      </c>
      <c r="G20" s="18"/>
      <c r="H20" s="21"/>
      <c r="I20" s="22" t="s">
        <v>25</v>
      </c>
      <c r="J20" s="19" t="s">
        <v>43</v>
      </c>
      <c r="K20" s="37">
        <v>0</v>
      </c>
      <c r="L20" s="38">
        <f t="shared" si="26"/>
        <v>0</v>
      </c>
      <c r="M20" s="39">
        <f t="shared" si="27"/>
        <v>0</v>
      </c>
      <c r="N20" s="40">
        <v>0</v>
      </c>
      <c r="O20" s="38">
        <f t="shared" si="28"/>
        <v>0</v>
      </c>
      <c r="P20" s="41">
        <f t="shared" si="29"/>
        <v>0</v>
      </c>
      <c r="Q20" s="42">
        <v>68637</v>
      </c>
      <c r="R20" s="38">
        <f t="shared" si="30"/>
        <v>17159.25</v>
      </c>
      <c r="S20" s="39">
        <f t="shared" si="31"/>
        <v>85796.25</v>
      </c>
      <c r="T20" s="43">
        <v>150480</v>
      </c>
      <c r="U20" s="44">
        <f t="shared" si="32"/>
        <v>150480</v>
      </c>
      <c r="V20" s="45">
        <f t="shared" si="33"/>
        <v>300960</v>
      </c>
      <c r="W20" s="40">
        <v>225600</v>
      </c>
      <c r="X20" s="38">
        <f t="shared" si="34"/>
        <v>56400</v>
      </c>
      <c r="Y20" s="41">
        <f t="shared" si="35"/>
        <v>282000</v>
      </c>
      <c r="Z20" s="48">
        <v>0</v>
      </c>
      <c r="AA20" s="44">
        <f t="shared" si="36"/>
        <v>0</v>
      </c>
      <c r="AB20" s="45">
        <f t="shared" si="37"/>
        <v>0</v>
      </c>
      <c r="AC20" s="40">
        <v>0</v>
      </c>
      <c r="AD20" s="38">
        <f t="shared" si="38"/>
        <v>0</v>
      </c>
      <c r="AE20" s="39">
        <f t="shared" si="39"/>
        <v>0</v>
      </c>
      <c r="AF20" s="40">
        <v>0</v>
      </c>
      <c r="AG20" s="38">
        <f t="shared" si="40"/>
        <v>0</v>
      </c>
      <c r="AH20" s="39">
        <f t="shared" si="41"/>
        <v>0</v>
      </c>
      <c r="AI20" s="40">
        <v>0</v>
      </c>
      <c r="AJ20" s="38">
        <f t="shared" si="42"/>
        <v>0</v>
      </c>
      <c r="AK20" s="49">
        <f t="shared" si="43"/>
        <v>0</v>
      </c>
      <c r="AL20" s="50"/>
      <c r="AM20" s="48">
        <v>0</v>
      </c>
      <c r="AN20" s="44">
        <f t="shared" si="44"/>
        <v>0</v>
      </c>
      <c r="AO20" s="45">
        <f t="shared" si="45"/>
        <v>0</v>
      </c>
      <c r="AP20" s="40">
        <v>0</v>
      </c>
      <c r="AQ20" s="38">
        <f t="shared" si="46"/>
        <v>0</v>
      </c>
      <c r="AR20" s="39">
        <f t="shared" si="47"/>
        <v>0</v>
      </c>
      <c r="AS20" s="40">
        <v>0</v>
      </c>
      <c r="AT20" s="38">
        <f t="shared" si="48"/>
        <v>0</v>
      </c>
      <c r="AU20" s="39">
        <f t="shared" si="49"/>
        <v>0</v>
      </c>
    </row>
    <row r="21" spans="1:47" ht="27.75" hidden="1" customHeight="1" x14ac:dyDescent="0.3">
      <c r="A21" s="17">
        <v>9</v>
      </c>
      <c r="B21" s="18" t="s">
        <v>39</v>
      </c>
      <c r="C21" s="19" t="s">
        <v>44</v>
      </c>
      <c r="D21" s="20"/>
      <c r="E21" s="18">
        <v>1</v>
      </c>
      <c r="F21" s="18"/>
      <c r="G21" s="18"/>
      <c r="H21" s="21"/>
      <c r="I21" s="22" t="s">
        <v>25</v>
      </c>
      <c r="J21" s="19" t="s">
        <v>45</v>
      </c>
      <c r="K21" s="37">
        <v>35190</v>
      </c>
      <c r="L21" s="38">
        <f t="shared" si="26"/>
        <v>8797.5</v>
      </c>
      <c r="M21" s="39">
        <f t="shared" si="27"/>
        <v>43987.5</v>
      </c>
      <c r="N21" s="40">
        <v>0</v>
      </c>
      <c r="O21" s="38">
        <f t="shared" si="28"/>
        <v>0</v>
      </c>
      <c r="P21" s="41">
        <f t="shared" si="29"/>
        <v>0</v>
      </c>
      <c r="Q21" s="42">
        <v>0</v>
      </c>
      <c r="R21" s="38">
        <f t="shared" si="30"/>
        <v>0</v>
      </c>
      <c r="S21" s="39">
        <f t="shared" si="31"/>
        <v>0</v>
      </c>
      <c r="T21" s="43">
        <v>0</v>
      </c>
      <c r="U21" s="44">
        <f t="shared" si="32"/>
        <v>0</v>
      </c>
      <c r="V21" s="45">
        <f t="shared" si="33"/>
        <v>0</v>
      </c>
      <c r="W21" s="40">
        <v>0</v>
      </c>
      <c r="X21" s="38">
        <f t="shared" si="34"/>
        <v>0</v>
      </c>
      <c r="Y21" s="41">
        <f t="shared" si="35"/>
        <v>0</v>
      </c>
      <c r="Z21" s="48">
        <v>0</v>
      </c>
      <c r="AA21" s="44">
        <f t="shared" si="36"/>
        <v>0</v>
      </c>
      <c r="AB21" s="45">
        <f t="shared" si="37"/>
        <v>0</v>
      </c>
      <c r="AC21" s="40">
        <v>0</v>
      </c>
      <c r="AD21" s="38">
        <f t="shared" si="38"/>
        <v>0</v>
      </c>
      <c r="AE21" s="39">
        <f t="shared" si="39"/>
        <v>0</v>
      </c>
      <c r="AF21" s="40">
        <v>0</v>
      </c>
      <c r="AG21" s="38">
        <f t="shared" si="40"/>
        <v>0</v>
      </c>
      <c r="AH21" s="39">
        <f t="shared" si="41"/>
        <v>0</v>
      </c>
      <c r="AI21" s="40">
        <v>0</v>
      </c>
      <c r="AJ21" s="38">
        <f t="shared" si="42"/>
        <v>0</v>
      </c>
      <c r="AK21" s="49">
        <f t="shared" si="43"/>
        <v>0</v>
      </c>
      <c r="AL21" s="50"/>
      <c r="AM21" s="48">
        <v>0</v>
      </c>
      <c r="AN21" s="44">
        <f t="shared" si="44"/>
        <v>0</v>
      </c>
      <c r="AO21" s="45">
        <f t="shared" si="45"/>
        <v>0</v>
      </c>
      <c r="AP21" s="40">
        <v>0</v>
      </c>
      <c r="AQ21" s="38">
        <f t="shared" si="46"/>
        <v>0</v>
      </c>
      <c r="AR21" s="39">
        <f t="shared" si="47"/>
        <v>0</v>
      </c>
      <c r="AS21" s="40">
        <v>0</v>
      </c>
      <c r="AT21" s="38">
        <f t="shared" si="48"/>
        <v>0</v>
      </c>
      <c r="AU21" s="39">
        <f t="shared" si="49"/>
        <v>0</v>
      </c>
    </row>
    <row r="22" spans="1:47" ht="40.5" hidden="1" customHeight="1" x14ac:dyDescent="0.3">
      <c r="A22" s="17">
        <v>10</v>
      </c>
      <c r="B22" s="18" t="s">
        <v>39</v>
      </c>
      <c r="C22" s="19" t="s">
        <v>46</v>
      </c>
      <c r="D22" s="20"/>
      <c r="E22" s="18">
        <v>1</v>
      </c>
      <c r="F22" s="18"/>
      <c r="G22" s="18"/>
      <c r="H22" s="21"/>
      <c r="I22" s="22" t="s">
        <v>25</v>
      </c>
      <c r="J22" s="19" t="s">
        <v>47</v>
      </c>
      <c r="K22" s="37">
        <v>100488</v>
      </c>
      <c r="L22" s="38">
        <f t="shared" si="26"/>
        <v>25122</v>
      </c>
      <c r="M22" s="39">
        <f t="shared" si="27"/>
        <v>125610</v>
      </c>
      <c r="N22" s="40">
        <v>0</v>
      </c>
      <c r="O22" s="38">
        <f t="shared" si="28"/>
        <v>0</v>
      </c>
      <c r="P22" s="41">
        <f t="shared" si="29"/>
        <v>0</v>
      </c>
      <c r="Q22" s="42">
        <v>0</v>
      </c>
      <c r="R22" s="38">
        <f t="shared" si="30"/>
        <v>0</v>
      </c>
      <c r="S22" s="39">
        <f t="shared" si="31"/>
        <v>0</v>
      </c>
      <c r="T22" s="43">
        <v>0</v>
      </c>
      <c r="U22" s="44">
        <f t="shared" si="32"/>
        <v>0</v>
      </c>
      <c r="V22" s="45">
        <f t="shared" si="33"/>
        <v>0</v>
      </c>
      <c r="W22" s="40">
        <v>0</v>
      </c>
      <c r="X22" s="38">
        <f t="shared" si="34"/>
        <v>0</v>
      </c>
      <c r="Y22" s="41">
        <f t="shared" si="35"/>
        <v>0</v>
      </c>
      <c r="Z22" s="48">
        <v>0</v>
      </c>
      <c r="AA22" s="44">
        <f t="shared" si="36"/>
        <v>0</v>
      </c>
      <c r="AB22" s="45">
        <f t="shared" si="37"/>
        <v>0</v>
      </c>
      <c r="AC22" s="40">
        <v>0</v>
      </c>
      <c r="AD22" s="38">
        <f t="shared" si="38"/>
        <v>0</v>
      </c>
      <c r="AE22" s="39">
        <f t="shared" si="39"/>
        <v>0</v>
      </c>
      <c r="AF22" s="40">
        <v>0</v>
      </c>
      <c r="AG22" s="38">
        <f t="shared" si="40"/>
        <v>0</v>
      </c>
      <c r="AH22" s="39">
        <f t="shared" si="41"/>
        <v>0</v>
      </c>
      <c r="AI22" s="40">
        <v>0</v>
      </c>
      <c r="AJ22" s="38">
        <f t="shared" si="42"/>
        <v>0</v>
      </c>
      <c r="AK22" s="49">
        <f t="shared" si="43"/>
        <v>0</v>
      </c>
      <c r="AL22" s="50"/>
      <c r="AM22" s="48">
        <v>0</v>
      </c>
      <c r="AN22" s="44">
        <f t="shared" si="44"/>
        <v>0</v>
      </c>
      <c r="AO22" s="45">
        <f t="shared" si="45"/>
        <v>0</v>
      </c>
      <c r="AP22" s="40">
        <v>0</v>
      </c>
      <c r="AQ22" s="38">
        <f t="shared" si="46"/>
        <v>0</v>
      </c>
      <c r="AR22" s="39">
        <f t="shared" si="47"/>
        <v>0</v>
      </c>
      <c r="AS22" s="40">
        <v>0</v>
      </c>
      <c r="AT22" s="38">
        <f t="shared" si="48"/>
        <v>0</v>
      </c>
      <c r="AU22" s="39">
        <f t="shared" si="49"/>
        <v>0</v>
      </c>
    </row>
    <row r="23" spans="1:47" ht="39.75" hidden="1" customHeight="1" x14ac:dyDescent="0.3">
      <c r="A23" s="90">
        <v>11</v>
      </c>
      <c r="B23" s="18" t="s">
        <v>39</v>
      </c>
      <c r="C23" s="19" t="s">
        <v>48</v>
      </c>
      <c r="D23" s="20" t="s">
        <v>24</v>
      </c>
      <c r="E23" s="18"/>
      <c r="F23" s="18">
        <v>1</v>
      </c>
      <c r="G23" s="18"/>
      <c r="H23" s="21"/>
      <c r="I23" s="22" t="s">
        <v>25</v>
      </c>
      <c r="J23" s="19" t="s">
        <v>49</v>
      </c>
      <c r="K23" s="37">
        <v>0</v>
      </c>
      <c r="L23" s="38">
        <f t="shared" si="26"/>
        <v>0</v>
      </c>
      <c r="M23" s="39">
        <f t="shared" si="27"/>
        <v>0</v>
      </c>
      <c r="N23" s="40">
        <v>0</v>
      </c>
      <c r="O23" s="38">
        <f t="shared" si="28"/>
        <v>0</v>
      </c>
      <c r="P23" s="41">
        <f t="shared" si="29"/>
        <v>0</v>
      </c>
      <c r="Q23" s="42">
        <v>29761</v>
      </c>
      <c r="R23" s="38">
        <f t="shared" si="30"/>
        <v>7440.25</v>
      </c>
      <c r="S23" s="39">
        <f t="shared" si="31"/>
        <v>37201.25</v>
      </c>
      <c r="T23" s="43">
        <v>41645</v>
      </c>
      <c r="U23" s="44">
        <f t="shared" si="32"/>
        <v>41645</v>
      </c>
      <c r="V23" s="45">
        <f t="shared" si="33"/>
        <v>83290</v>
      </c>
      <c r="W23" s="40">
        <v>0</v>
      </c>
      <c r="X23" s="38">
        <f t="shared" si="34"/>
        <v>0</v>
      </c>
      <c r="Y23" s="41">
        <f t="shared" si="35"/>
        <v>0</v>
      </c>
      <c r="Z23" s="48">
        <v>0</v>
      </c>
      <c r="AA23" s="44">
        <f t="shared" si="36"/>
        <v>0</v>
      </c>
      <c r="AB23" s="45">
        <f t="shared" si="37"/>
        <v>0</v>
      </c>
      <c r="AC23" s="40">
        <v>0</v>
      </c>
      <c r="AD23" s="38">
        <f t="shared" si="38"/>
        <v>0</v>
      </c>
      <c r="AE23" s="39">
        <f t="shared" si="39"/>
        <v>0</v>
      </c>
      <c r="AF23" s="40">
        <v>0</v>
      </c>
      <c r="AG23" s="38">
        <f t="shared" si="40"/>
        <v>0</v>
      </c>
      <c r="AH23" s="39">
        <f t="shared" si="41"/>
        <v>0</v>
      </c>
      <c r="AI23" s="40">
        <v>0</v>
      </c>
      <c r="AJ23" s="38">
        <f t="shared" si="42"/>
        <v>0</v>
      </c>
      <c r="AK23" s="49">
        <f t="shared" si="43"/>
        <v>0</v>
      </c>
      <c r="AL23" s="50"/>
      <c r="AM23" s="48">
        <v>0</v>
      </c>
      <c r="AN23" s="44">
        <f t="shared" si="44"/>
        <v>0</v>
      </c>
      <c r="AO23" s="45">
        <f t="shared" si="45"/>
        <v>0</v>
      </c>
      <c r="AP23" s="40">
        <v>0</v>
      </c>
      <c r="AQ23" s="38">
        <f t="shared" si="46"/>
        <v>0</v>
      </c>
      <c r="AR23" s="39">
        <f t="shared" si="47"/>
        <v>0</v>
      </c>
      <c r="AS23" s="40">
        <v>0</v>
      </c>
      <c r="AT23" s="38">
        <f t="shared" si="48"/>
        <v>0</v>
      </c>
      <c r="AU23" s="39">
        <f t="shared" si="49"/>
        <v>0</v>
      </c>
    </row>
    <row r="24" spans="1:47" ht="41.4" hidden="1" x14ac:dyDescent="0.3">
      <c r="A24" s="17">
        <v>12</v>
      </c>
      <c r="B24" s="18" t="s">
        <v>39</v>
      </c>
      <c r="C24" s="19" t="s">
        <v>50</v>
      </c>
      <c r="D24" s="20" t="s">
        <v>24</v>
      </c>
      <c r="E24" s="18">
        <v>1</v>
      </c>
      <c r="F24" s="18"/>
      <c r="G24" s="18"/>
      <c r="H24" s="21"/>
      <c r="I24" s="22" t="s">
        <v>25</v>
      </c>
      <c r="J24" s="19" t="s">
        <v>51</v>
      </c>
      <c r="K24" s="37">
        <v>0</v>
      </c>
      <c r="L24" s="38">
        <f t="shared" si="26"/>
        <v>0</v>
      </c>
      <c r="M24" s="39">
        <f t="shared" si="27"/>
        <v>0</v>
      </c>
      <c r="N24" s="40">
        <v>0</v>
      </c>
      <c r="O24" s="38">
        <f t="shared" si="28"/>
        <v>0</v>
      </c>
      <c r="P24" s="41">
        <f t="shared" si="29"/>
        <v>0</v>
      </c>
      <c r="Q24" s="42">
        <v>0</v>
      </c>
      <c r="R24" s="38">
        <f t="shared" si="30"/>
        <v>0</v>
      </c>
      <c r="S24" s="39">
        <f t="shared" si="31"/>
        <v>0</v>
      </c>
      <c r="T24" s="43">
        <v>0</v>
      </c>
      <c r="U24" s="44">
        <f t="shared" si="32"/>
        <v>0</v>
      </c>
      <c r="V24" s="45">
        <f t="shared" si="33"/>
        <v>0</v>
      </c>
      <c r="W24" s="40">
        <v>0</v>
      </c>
      <c r="X24" s="38">
        <f t="shared" si="34"/>
        <v>0</v>
      </c>
      <c r="Y24" s="41">
        <f t="shared" si="35"/>
        <v>0</v>
      </c>
      <c r="Z24" s="48">
        <v>0</v>
      </c>
      <c r="AA24" s="44">
        <f t="shared" si="36"/>
        <v>0</v>
      </c>
      <c r="AB24" s="45">
        <f t="shared" si="37"/>
        <v>0</v>
      </c>
      <c r="AC24" s="40">
        <v>0</v>
      </c>
      <c r="AD24" s="38">
        <f t="shared" si="38"/>
        <v>0</v>
      </c>
      <c r="AE24" s="39">
        <f t="shared" si="39"/>
        <v>0</v>
      </c>
      <c r="AF24" s="40">
        <v>0</v>
      </c>
      <c r="AG24" s="38">
        <f t="shared" si="40"/>
        <v>0</v>
      </c>
      <c r="AH24" s="39">
        <f t="shared" si="41"/>
        <v>0</v>
      </c>
      <c r="AI24" s="40">
        <v>0</v>
      </c>
      <c r="AJ24" s="38">
        <f t="shared" si="42"/>
        <v>0</v>
      </c>
      <c r="AK24" s="49">
        <f t="shared" si="43"/>
        <v>0</v>
      </c>
      <c r="AL24" s="50"/>
      <c r="AM24" s="48">
        <v>0</v>
      </c>
      <c r="AN24" s="44">
        <f t="shared" si="44"/>
        <v>0</v>
      </c>
      <c r="AO24" s="45">
        <f t="shared" si="45"/>
        <v>0</v>
      </c>
      <c r="AP24" s="40">
        <v>0</v>
      </c>
      <c r="AQ24" s="38">
        <f t="shared" si="46"/>
        <v>0</v>
      </c>
      <c r="AR24" s="39">
        <f t="shared" si="47"/>
        <v>0</v>
      </c>
      <c r="AS24" s="40">
        <v>0</v>
      </c>
      <c r="AT24" s="38">
        <f t="shared" si="48"/>
        <v>0</v>
      </c>
      <c r="AU24" s="39">
        <f t="shared" si="49"/>
        <v>0</v>
      </c>
    </row>
    <row r="25" spans="1:47" ht="27" hidden="1" customHeight="1" x14ac:dyDescent="0.3">
      <c r="A25" s="17">
        <v>13</v>
      </c>
      <c r="B25" s="18" t="s">
        <v>39</v>
      </c>
      <c r="C25" s="19" t="s">
        <v>52</v>
      </c>
      <c r="D25" s="20" t="s">
        <v>53</v>
      </c>
      <c r="E25" s="18">
        <v>1</v>
      </c>
      <c r="F25" s="18"/>
      <c r="G25" s="18"/>
      <c r="H25" s="21"/>
      <c r="I25" s="22" t="s">
        <v>25</v>
      </c>
      <c r="J25" s="19" t="s">
        <v>54</v>
      </c>
      <c r="K25" s="37">
        <v>0</v>
      </c>
      <c r="L25" s="38">
        <f t="shared" si="26"/>
        <v>0</v>
      </c>
      <c r="M25" s="39">
        <f t="shared" si="27"/>
        <v>0</v>
      </c>
      <c r="N25" s="40">
        <v>70400</v>
      </c>
      <c r="O25" s="38">
        <f t="shared" si="28"/>
        <v>17600</v>
      </c>
      <c r="P25" s="41">
        <f t="shared" si="29"/>
        <v>88000</v>
      </c>
      <c r="Q25" s="42">
        <v>0</v>
      </c>
      <c r="R25" s="38">
        <f t="shared" si="30"/>
        <v>0</v>
      </c>
      <c r="S25" s="39">
        <f t="shared" si="31"/>
        <v>0</v>
      </c>
      <c r="T25" s="43">
        <v>0</v>
      </c>
      <c r="U25" s="44">
        <f t="shared" si="32"/>
        <v>0</v>
      </c>
      <c r="V25" s="45">
        <f t="shared" si="33"/>
        <v>0</v>
      </c>
      <c r="W25" s="40">
        <v>0</v>
      </c>
      <c r="X25" s="38">
        <f t="shared" si="34"/>
        <v>0</v>
      </c>
      <c r="Y25" s="41">
        <f t="shared" si="35"/>
        <v>0</v>
      </c>
      <c r="Z25" s="48">
        <v>0</v>
      </c>
      <c r="AA25" s="44">
        <f t="shared" si="36"/>
        <v>0</v>
      </c>
      <c r="AB25" s="45">
        <f t="shared" si="37"/>
        <v>0</v>
      </c>
      <c r="AC25" s="40">
        <v>0</v>
      </c>
      <c r="AD25" s="38">
        <f t="shared" si="38"/>
        <v>0</v>
      </c>
      <c r="AE25" s="39">
        <f t="shared" si="39"/>
        <v>0</v>
      </c>
      <c r="AF25" s="40">
        <v>0</v>
      </c>
      <c r="AG25" s="38">
        <f t="shared" si="40"/>
        <v>0</v>
      </c>
      <c r="AH25" s="39">
        <f t="shared" si="41"/>
        <v>0</v>
      </c>
      <c r="AI25" s="40">
        <v>0</v>
      </c>
      <c r="AJ25" s="38">
        <f t="shared" si="42"/>
        <v>0</v>
      </c>
      <c r="AK25" s="49">
        <f t="shared" si="43"/>
        <v>0</v>
      </c>
      <c r="AL25" s="50"/>
      <c r="AM25" s="48">
        <v>0</v>
      </c>
      <c r="AN25" s="44">
        <f t="shared" si="44"/>
        <v>0</v>
      </c>
      <c r="AO25" s="45">
        <f t="shared" si="45"/>
        <v>0</v>
      </c>
      <c r="AP25" s="40">
        <v>0</v>
      </c>
      <c r="AQ25" s="38">
        <f t="shared" si="46"/>
        <v>0</v>
      </c>
      <c r="AR25" s="39">
        <f t="shared" si="47"/>
        <v>0</v>
      </c>
      <c r="AS25" s="40">
        <v>0</v>
      </c>
      <c r="AT25" s="38">
        <f t="shared" si="48"/>
        <v>0</v>
      </c>
      <c r="AU25" s="39">
        <f t="shared" si="49"/>
        <v>0</v>
      </c>
    </row>
    <row r="26" spans="1:47" ht="39.75" hidden="1" customHeight="1" x14ac:dyDescent="0.3">
      <c r="A26" s="17">
        <v>14</v>
      </c>
      <c r="B26" s="18" t="s">
        <v>39</v>
      </c>
      <c r="C26" s="19" t="s">
        <v>55</v>
      </c>
      <c r="D26" s="20" t="s">
        <v>34</v>
      </c>
      <c r="E26" s="18">
        <v>1</v>
      </c>
      <c r="F26" s="18"/>
      <c r="G26" s="18"/>
      <c r="H26" s="21"/>
      <c r="I26" s="22" t="s">
        <v>25</v>
      </c>
      <c r="J26" s="19" t="s">
        <v>56</v>
      </c>
      <c r="K26" s="37">
        <v>175200</v>
      </c>
      <c r="L26" s="38">
        <f t="shared" si="26"/>
        <v>43800</v>
      </c>
      <c r="M26" s="39">
        <f t="shared" si="27"/>
        <v>219000</v>
      </c>
      <c r="N26" s="40">
        <v>0</v>
      </c>
      <c r="O26" s="38">
        <f t="shared" si="28"/>
        <v>0</v>
      </c>
      <c r="P26" s="41">
        <f t="shared" si="29"/>
        <v>0</v>
      </c>
      <c r="Q26" s="42">
        <v>0</v>
      </c>
      <c r="R26" s="38">
        <f t="shared" si="30"/>
        <v>0</v>
      </c>
      <c r="S26" s="39">
        <f t="shared" si="31"/>
        <v>0</v>
      </c>
      <c r="T26" s="43">
        <v>0</v>
      </c>
      <c r="U26" s="44">
        <f t="shared" si="32"/>
        <v>0</v>
      </c>
      <c r="V26" s="45">
        <f t="shared" si="33"/>
        <v>0</v>
      </c>
      <c r="W26" s="40">
        <v>0</v>
      </c>
      <c r="X26" s="38">
        <f t="shared" si="34"/>
        <v>0</v>
      </c>
      <c r="Y26" s="41">
        <f t="shared" si="35"/>
        <v>0</v>
      </c>
      <c r="Z26" s="48">
        <v>0</v>
      </c>
      <c r="AA26" s="44">
        <f t="shared" si="36"/>
        <v>0</v>
      </c>
      <c r="AB26" s="45">
        <f t="shared" si="37"/>
        <v>0</v>
      </c>
      <c r="AC26" s="40">
        <v>0</v>
      </c>
      <c r="AD26" s="38">
        <f t="shared" si="38"/>
        <v>0</v>
      </c>
      <c r="AE26" s="39">
        <f t="shared" si="39"/>
        <v>0</v>
      </c>
      <c r="AF26" s="40">
        <v>0</v>
      </c>
      <c r="AG26" s="38">
        <f t="shared" si="40"/>
        <v>0</v>
      </c>
      <c r="AH26" s="39">
        <f t="shared" si="41"/>
        <v>0</v>
      </c>
      <c r="AI26" s="40">
        <v>0</v>
      </c>
      <c r="AJ26" s="38">
        <f t="shared" si="42"/>
        <v>0</v>
      </c>
      <c r="AK26" s="49">
        <f t="shared" si="43"/>
        <v>0</v>
      </c>
      <c r="AL26" s="50"/>
      <c r="AM26" s="48">
        <v>0</v>
      </c>
      <c r="AN26" s="44">
        <f t="shared" si="44"/>
        <v>0</v>
      </c>
      <c r="AO26" s="45">
        <f t="shared" si="45"/>
        <v>0</v>
      </c>
      <c r="AP26" s="40">
        <v>0</v>
      </c>
      <c r="AQ26" s="38">
        <f t="shared" si="46"/>
        <v>0</v>
      </c>
      <c r="AR26" s="39">
        <f t="shared" si="47"/>
        <v>0</v>
      </c>
      <c r="AS26" s="40">
        <v>0</v>
      </c>
      <c r="AT26" s="38">
        <f t="shared" si="48"/>
        <v>0</v>
      </c>
      <c r="AU26" s="39">
        <f t="shared" si="49"/>
        <v>0</v>
      </c>
    </row>
    <row r="27" spans="1:47" ht="26.25" hidden="1" customHeight="1" x14ac:dyDescent="0.3">
      <c r="A27" s="17">
        <v>15</v>
      </c>
      <c r="B27" s="18" t="s">
        <v>39</v>
      </c>
      <c r="C27" s="19" t="s">
        <v>57</v>
      </c>
      <c r="D27" s="20" t="s">
        <v>24</v>
      </c>
      <c r="E27" s="18"/>
      <c r="F27" s="18">
        <v>1</v>
      </c>
      <c r="G27" s="18"/>
      <c r="H27" s="21"/>
      <c r="I27" s="22" t="s">
        <v>25</v>
      </c>
      <c r="J27" s="19" t="s">
        <v>45</v>
      </c>
      <c r="K27" s="37">
        <v>0</v>
      </c>
      <c r="L27" s="38">
        <f t="shared" si="26"/>
        <v>0</v>
      </c>
      <c r="M27" s="39">
        <f t="shared" si="27"/>
        <v>0</v>
      </c>
      <c r="N27" s="40">
        <v>0</v>
      </c>
      <c r="O27" s="38">
        <f t="shared" si="28"/>
        <v>0</v>
      </c>
      <c r="P27" s="41">
        <f t="shared" si="29"/>
        <v>0</v>
      </c>
      <c r="Q27" s="42">
        <v>34000</v>
      </c>
      <c r="R27" s="38">
        <f t="shared" si="30"/>
        <v>8500</v>
      </c>
      <c r="S27" s="39">
        <f t="shared" si="31"/>
        <v>42500</v>
      </c>
      <c r="T27" s="43">
        <v>140000</v>
      </c>
      <c r="U27" s="44">
        <f t="shared" si="32"/>
        <v>140000</v>
      </c>
      <c r="V27" s="45">
        <f t="shared" si="33"/>
        <v>280000</v>
      </c>
      <c r="W27" s="40">
        <v>0</v>
      </c>
      <c r="X27" s="38">
        <f t="shared" si="34"/>
        <v>0</v>
      </c>
      <c r="Y27" s="41">
        <f t="shared" si="35"/>
        <v>0</v>
      </c>
      <c r="Z27" s="48">
        <v>0</v>
      </c>
      <c r="AA27" s="44">
        <f t="shared" si="36"/>
        <v>0</v>
      </c>
      <c r="AB27" s="45">
        <f t="shared" si="37"/>
        <v>0</v>
      </c>
      <c r="AC27" s="40">
        <v>0</v>
      </c>
      <c r="AD27" s="38">
        <f t="shared" si="38"/>
        <v>0</v>
      </c>
      <c r="AE27" s="39">
        <f t="shared" si="39"/>
        <v>0</v>
      </c>
      <c r="AF27" s="40">
        <v>0</v>
      </c>
      <c r="AG27" s="38">
        <f t="shared" si="40"/>
        <v>0</v>
      </c>
      <c r="AH27" s="39">
        <f t="shared" si="41"/>
        <v>0</v>
      </c>
      <c r="AI27" s="40">
        <v>0</v>
      </c>
      <c r="AJ27" s="38">
        <f t="shared" si="42"/>
        <v>0</v>
      </c>
      <c r="AK27" s="49">
        <f t="shared" si="43"/>
        <v>0</v>
      </c>
      <c r="AL27" s="50"/>
      <c r="AM27" s="48">
        <v>0</v>
      </c>
      <c r="AN27" s="44">
        <f t="shared" si="44"/>
        <v>0</v>
      </c>
      <c r="AO27" s="45">
        <f t="shared" si="45"/>
        <v>0</v>
      </c>
      <c r="AP27" s="40">
        <v>0</v>
      </c>
      <c r="AQ27" s="38">
        <f t="shared" si="46"/>
        <v>0</v>
      </c>
      <c r="AR27" s="39">
        <f t="shared" si="47"/>
        <v>0</v>
      </c>
      <c r="AS27" s="40">
        <v>0</v>
      </c>
      <c r="AT27" s="38">
        <f t="shared" si="48"/>
        <v>0</v>
      </c>
      <c r="AU27" s="39">
        <f t="shared" si="49"/>
        <v>0</v>
      </c>
    </row>
    <row r="28" spans="1:47" ht="39" hidden="1" customHeight="1" x14ac:dyDescent="0.3">
      <c r="A28" s="17">
        <v>16</v>
      </c>
      <c r="B28" s="18" t="s">
        <v>39</v>
      </c>
      <c r="C28" s="19" t="s">
        <v>58</v>
      </c>
      <c r="D28" s="20"/>
      <c r="E28" s="18">
        <v>1</v>
      </c>
      <c r="F28" s="18"/>
      <c r="G28" s="18"/>
      <c r="H28" s="21"/>
      <c r="I28" s="22" t="s">
        <v>25</v>
      </c>
      <c r="J28" s="19" t="s">
        <v>47</v>
      </c>
      <c r="K28" s="37">
        <v>129872</v>
      </c>
      <c r="L28" s="38">
        <f t="shared" si="26"/>
        <v>32468</v>
      </c>
      <c r="M28" s="39">
        <f t="shared" si="27"/>
        <v>162340</v>
      </c>
      <c r="N28" s="40">
        <v>0</v>
      </c>
      <c r="O28" s="38">
        <f t="shared" si="28"/>
        <v>0</v>
      </c>
      <c r="P28" s="41">
        <f t="shared" si="29"/>
        <v>0</v>
      </c>
      <c r="Q28" s="42">
        <v>0</v>
      </c>
      <c r="R28" s="38">
        <f t="shared" si="30"/>
        <v>0</v>
      </c>
      <c r="S28" s="39">
        <f t="shared" si="31"/>
        <v>0</v>
      </c>
      <c r="T28" s="43">
        <v>0</v>
      </c>
      <c r="U28" s="44">
        <f t="shared" si="32"/>
        <v>0</v>
      </c>
      <c r="V28" s="45">
        <f t="shared" si="33"/>
        <v>0</v>
      </c>
      <c r="W28" s="40">
        <v>0</v>
      </c>
      <c r="X28" s="38">
        <f t="shared" si="34"/>
        <v>0</v>
      </c>
      <c r="Y28" s="41">
        <f t="shared" si="35"/>
        <v>0</v>
      </c>
      <c r="Z28" s="48">
        <v>0</v>
      </c>
      <c r="AA28" s="44">
        <f t="shared" si="36"/>
        <v>0</v>
      </c>
      <c r="AB28" s="45">
        <f t="shared" si="37"/>
        <v>0</v>
      </c>
      <c r="AC28" s="40">
        <v>0</v>
      </c>
      <c r="AD28" s="38">
        <f t="shared" si="38"/>
        <v>0</v>
      </c>
      <c r="AE28" s="39">
        <f t="shared" si="39"/>
        <v>0</v>
      </c>
      <c r="AF28" s="40">
        <v>0</v>
      </c>
      <c r="AG28" s="38">
        <f t="shared" si="40"/>
        <v>0</v>
      </c>
      <c r="AH28" s="39">
        <f t="shared" si="41"/>
        <v>0</v>
      </c>
      <c r="AI28" s="40">
        <v>0</v>
      </c>
      <c r="AJ28" s="38">
        <f t="shared" si="42"/>
        <v>0</v>
      </c>
      <c r="AK28" s="49">
        <f t="shared" si="43"/>
        <v>0</v>
      </c>
      <c r="AL28" s="50"/>
      <c r="AM28" s="48">
        <v>0</v>
      </c>
      <c r="AN28" s="44">
        <f t="shared" si="44"/>
        <v>0</v>
      </c>
      <c r="AO28" s="45">
        <f t="shared" si="45"/>
        <v>0</v>
      </c>
      <c r="AP28" s="40">
        <v>0</v>
      </c>
      <c r="AQ28" s="38">
        <f t="shared" si="46"/>
        <v>0</v>
      </c>
      <c r="AR28" s="39">
        <f t="shared" si="47"/>
        <v>0</v>
      </c>
      <c r="AS28" s="40">
        <v>0</v>
      </c>
      <c r="AT28" s="38">
        <f t="shared" si="48"/>
        <v>0</v>
      </c>
      <c r="AU28" s="39">
        <f t="shared" si="49"/>
        <v>0</v>
      </c>
    </row>
    <row r="29" spans="1:47" ht="40.5" customHeight="1" x14ac:dyDescent="0.3">
      <c r="A29" s="17">
        <v>17</v>
      </c>
      <c r="B29" s="18" t="s">
        <v>39</v>
      </c>
      <c r="C29" s="19" t="s">
        <v>59</v>
      </c>
      <c r="D29" s="20" t="s">
        <v>24</v>
      </c>
      <c r="E29" s="18">
        <v>1</v>
      </c>
      <c r="F29" s="18">
        <v>1</v>
      </c>
      <c r="G29" s="18"/>
      <c r="H29" s="21">
        <v>1</v>
      </c>
      <c r="I29" s="22" t="s">
        <v>25</v>
      </c>
      <c r="J29" s="19" t="s">
        <v>60</v>
      </c>
      <c r="K29" s="37">
        <v>98224</v>
      </c>
      <c r="L29" s="38">
        <f t="shared" si="26"/>
        <v>24556</v>
      </c>
      <c r="M29" s="39">
        <f t="shared" si="27"/>
        <v>122780</v>
      </c>
      <c r="N29" s="40">
        <v>0</v>
      </c>
      <c r="O29" s="38">
        <f t="shared" si="28"/>
        <v>0</v>
      </c>
      <c r="P29" s="41">
        <f t="shared" si="29"/>
        <v>0</v>
      </c>
      <c r="Q29" s="42">
        <v>20000</v>
      </c>
      <c r="R29" s="38">
        <f t="shared" si="30"/>
        <v>5000</v>
      </c>
      <c r="S29" s="39">
        <f t="shared" si="31"/>
        <v>25000</v>
      </c>
      <c r="T29" s="43">
        <v>25000</v>
      </c>
      <c r="U29" s="44">
        <f t="shared" si="32"/>
        <v>25000</v>
      </c>
      <c r="V29" s="45">
        <f t="shared" si="33"/>
        <v>50000</v>
      </c>
      <c r="W29" s="40">
        <v>0</v>
      </c>
      <c r="X29" s="38">
        <f t="shared" si="34"/>
        <v>0</v>
      </c>
      <c r="Y29" s="41">
        <f t="shared" si="35"/>
        <v>0</v>
      </c>
      <c r="Z29" s="48">
        <v>0</v>
      </c>
      <c r="AA29" s="44">
        <f t="shared" si="36"/>
        <v>0</v>
      </c>
      <c r="AB29" s="45">
        <f t="shared" si="37"/>
        <v>0</v>
      </c>
      <c r="AC29" s="40">
        <v>0</v>
      </c>
      <c r="AD29" s="38">
        <f t="shared" si="38"/>
        <v>0</v>
      </c>
      <c r="AE29" s="39">
        <f t="shared" si="39"/>
        <v>0</v>
      </c>
      <c r="AF29" s="40">
        <v>0</v>
      </c>
      <c r="AG29" s="38">
        <f t="shared" si="40"/>
        <v>0</v>
      </c>
      <c r="AH29" s="39">
        <f t="shared" si="41"/>
        <v>0</v>
      </c>
      <c r="AI29" s="40">
        <v>0</v>
      </c>
      <c r="AJ29" s="38">
        <f t="shared" si="42"/>
        <v>0</v>
      </c>
      <c r="AK29" s="49">
        <f t="shared" si="43"/>
        <v>0</v>
      </c>
      <c r="AL29" s="50"/>
      <c r="AM29" s="48">
        <v>75000</v>
      </c>
      <c r="AN29" s="44">
        <f t="shared" si="44"/>
        <v>75000</v>
      </c>
      <c r="AO29" s="45">
        <f t="shared" si="45"/>
        <v>150000</v>
      </c>
      <c r="AP29" s="40">
        <v>0</v>
      </c>
      <c r="AQ29" s="38">
        <f t="shared" si="46"/>
        <v>0</v>
      </c>
      <c r="AR29" s="39">
        <f t="shared" si="47"/>
        <v>0</v>
      </c>
      <c r="AS29" s="40">
        <v>0</v>
      </c>
      <c r="AT29" s="38">
        <f t="shared" si="48"/>
        <v>0</v>
      </c>
      <c r="AU29" s="39">
        <f t="shared" si="49"/>
        <v>0</v>
      </c>
    </row>
    <row r="30" spans="1:47" ht="28.5" hidden="1" customHeight="1" x14ac:dyDescent="0.3">
      <c r="A30" s="17">
        <v>18</v>
      </c>
      <c r="B30" s="18" t="s">
        <v>39</v>
      </c>
      <c r="C30" s="19" t="s">
        <v>61</v>
      </c>
      <c r="D30" s="20"/>
      <c r="E30" s="18">
        <v>1</v>
      </c>
      <c r="F30" s="18"/>
      <c r="G30" s="18"/>
      <c r="H30" s="21"/>
      <c r="I30" s="22" t="s">
        <v>25</v>
      </c>
      <c r="J30" s="19" t="s">
        <v>62</v>
      </c>
      <c r="K30" s="37">
        <v>158220</v>
      </c>
      <c r="L30" s="38">
        <f t="shared" si="26"/>
        <v>39555</v>
      </c>
      <c r="M30" s="39">
        <f t="shared" si="27"/>
        <v>197775</v>
      </c>
      <c r="N30" s="40">
        <v>0</v>
      </c>
      <c r="O30" s="38">
        <f t="shared" si="28"/>
        <v>0</v>
      </c>
      <c r="P30" s="41">
        <f t="shared" si="29"/>
        <v>0</v>
      </c>
      <c r="Q30" s="42">
        <v>0</v>
      </c>
      <c r="R30" s="38">
        <f t="shared" si="30"/>
        <v>0</v>
      </c>
      <c r="S30" s="39">
        <f t="shared" si="31"/>
        <v>0</v>
      </c>
      <c r="T30" s="43">
        <v>0</v>
      </c>
      <c r="U30" s="44">
        <f t="shared" si="32"/>
        <v>0</v>
      </c>
      <c r="V30" s="45">
        <f t="shared" si="33"/>
        <v>0</v>
      </c>
      <c r="W30" s="40">
        <v>0</v>
      </c>
      <c r="X30" s="38">
        <f t="shared" si="34"/>
        <v>0</v>
      </c>
      <c r="Y30" s="41">
        <f t="shared" si="35"/>
        <v>0</v>
      </c>
      <c r="Z30" s="48">
        <v>0</v>
      </c>
      <c r="AA30" s="44">
        <f t="shared" si="36"/>
        <v>0</v>
      </c>
      <c r="AB30" s="45">
        <f t="shared" si="37"/>
        <v>0</v>
      </c>
      <c r="AC30" s="40">
        <v>0</v>
      </c>
      <c r="AD30" s="38">
        <f t="shared" si="38"/>
        <v>0</v>
      </c>
      <c r="AE30" s="39">
        <f t="shared" si="39"/>
        <v>0</v>
      </c>
      <c r="AF30" s="40">
        <v>0</v>
      </c>
      <c r="AG30" s="38">
        <f t="shared" si="40"/>
        <v>0</v>
      </c>
      <c r="AH30" s="39">
        <f t="shared" si="41"/>
        <v>0</v>
      </c>
      <c r="AI30" s="40">
        <v>0</v>
      </c>
      <c r="AJ30" s="38">
        <f t="shared" si="42"/>
        <v>0</v>
      </c>
      <c r="AK30" s="49">
        <f t="shared" si="43"/>
        <v>0</v>
      </c>
      <c r="AL30" s="50"/>
      <c r="AM30" s="48">
        <v>0</v>
      </c>
      <c r="AN30" s="44">
        <f t="shared" si="44"/>
        <v>0</v>
      </c>
      <c r="AO30" s="45">
        <f t="shared" si="45"/>
        <v>0</v>
      </c>
      <c r="AP30" s="40">
        <v>0</v>
      </c>
      <c r="AQ30" s="38">
        <f t="shared" si="46"/>
        <v>0</v>
      </c>
      <c r="AR30" s="39">
        <f t="shared" si="47"/>
        <v>0</v>
      </c>
      <c r="AS30" s="40">
        <v>0</v>
      </c>
      <c r="AT30" s="38">
        <f t="shared" si="48"/>
        <v>0</v>
      </c>
      <c r="AU30" s="39">
        <f t="shared" si="49"/>
        <v>0</v>
      </c>
    </row>
    <row r="31" spans="1:47" ht="12.75" customHeight="1" x14ac:dyDescent="0.3">
      <c r="A31" s="17">
        <v>19</v>
      </c>
      <c r="B31" s="18" t="s">
        <v>39</v>
      </c>
      <c r="C31" s="19" t="s">
        <v>63</v>
      </c>
      <c r="D31" s="20" t="s">
        <v>24</v>
      </c>
      <c r="E31" s="18">
        <v>1</v>
      </c>
      <c r="F31" s="18">
        <v>1</v>
      </c>
      <c r="G31" s="18">
        <v>1</v>
      </c>
      <c r="H31" s="21">
        <v>1</v>
      </c>
      <c r="I31" s="22" t="s">
        <v>25</v>
      </c>
      <c r="J31" s="19" t="s">
        <v>64</v>
      </c>
      <c r="K31" s="37">
        <v>57600</v>
      </c>
      <c r="L31" s="38">
        <f t="shared" si="26"/>
        <v>14400</v>
      </c>
      <c r="M31" s="39">
        <f t="shared" si="27"/>
        <v>72000</v>
      </c>
      <c r="N31" s="40">
        <v>0</v>
      </c>
      <c r="O31" s="38">
        <f t="shared" si="28"/>
        <v>0</v>
      </c>
      <c r="P31" s="41">
        <f t="shared" si="29"/>
        <v>0</v>
      </c>
      <c r="Q31" s="42">
        <v>77081</v>
      </c>
      <c r="R31" s="38">
        <f t="shared" si="30"/>
        <v>19270.25</v>
      </c>
      <c r="S31" s="39">
        <f t="shared" si="31"/>
        <v>96351.25</v>
      </c>
      <c r="T31" s="43">
        <v>153395</v>
      </c>
      <c r="U31" s="44">
        <f t="shared" si="32"/>
        <v>153395</v>
      </c>
      <c r="V31" s="45">
        <f t="shared" si="33"/>
        <v>306790</v>
      </c>
      <c r="W31" s="40">
        <v>0</v>
      </c>
      <c r="X31" s="38">
        <f t="shared" si="34"/>
        <v>0</v>
      </c>
      <c r="Y31" s="41">
        <f t="shared" si="35"/>
        <v>0</v>
      </c>
      <c r="Z31" s="48">
        <v>18150</v>
      </c>
      <c r="AA31" s="44">
        <f t="shared" si="36"/>
        <v>18150</v>
      </c>
      <c r="AB31" s="45">
        <f t="shared" si="37"/>
        <v>36300</v>
      </c>
      <c r="AC31" s="40">
        <v>0</v>
      </c>
      <c r="AD31" s="38">
        <f t="shared" si="38"/>
        <v>0</v>
      </c>
      <c r="AE31" s="39">
        <f t="shared" si="39"/>
        <v>0</v>
      </c>
      <c r="AF31" s="40">
        <v>0</v>
      </c>
      <c r="AG31" s="38">
        <f t="shared" si="40"/>
        <v>0</v>
      </c>
      <c r="AH31" s="39">
        <f t="shared" si="41"/>
        <v>0</v>
      </c>
      <c r="AI31" s="40">
        <v>0</v>
      </c>
      <c r="AJ31" s="38">
        <f t="shared" si="42"/>
        <v>0</v>
      </c>
      <c r="AK31" s="49">
        <f t="shared" si="43"/>
        <v>0</v>
      </c>
      <c r="AL31" s="50" t="s">
        <v>146</v>
      </c>
      <c r="AM31" s="48">
        <v>19360</v>
      </c>
      <c r="AN31" s="44">
        <f t="shared" si="44"/>
        <v>19360</v>
      </c>
      <c r="AO31" s="45">
        <f t="shared" si="45"/>
        <v>38720</v>
      </c>
      <c r="AP31" s="40">
        <v>0</v>
      </c>
      <c r="AQ31" s="38">
        <f t="shared" si="46"/>
        <v>0</v>
      </c>
      <c r="AR31" s="39">
        <f t="shared" si="47"/>
        <v>0</v>
      </c>
      <c r="AS31" s="40">
        <v>0</v>
      </c>
      <c r="AT31" s="38">
        <f t="shared" si="48"/>
        <v>0</v>
      </c>
      <c r="AU31" s="39">
        <f t="shared" si="49"/>
        <v>0</v>
      </c>
    </row>
    <row r="32" spans="1:47" ht="41.25" hidden="1" customHeight="1" x14ac:dyDescent="0.3">
      <c r="A32" s="17">
        <v>20</v>
      </c>
      <c r="B32" s="18" t="s">
        <v>39</v>
      </c>
      <c r="C32" s="19" t="s">
        <v>65</v>
      </c>
      <c r="D32" s="20" t="s">
        <v>24</v>
      </c>
      <c r="E32" s="18"/>
      <c r="F32" s="18">
        <v>1</v>
      </c>
      <c r="G32" s="18"/>
      <c r="H32" s="21"/>
      <c r="I32" s="22" t="s">
        <v>25</v>
      </c>
      <c r="J32" s="19" t="s">
        <v>66</v>
      </c>
      <c r="K32" s="37">
        <v>0</v>
      </c>
      <c r="L32" s="38">
        <f t="shared" si="26"/>
        <v>0</v>
      </c>
      <c r="M32" s="39">
        <f t="shared" si="27"/>
        <v>0</v>
      </c>
      <c r="N32" s="40">
        <v>0</v>
      </c>
      <c r="O32" s="38">
        <f t="shared" si="28"/>
        <v>0</v>
      </c>
      <c r="P32" s="41">
        <f t="shared" si="29"/>
        <v>0</v>
      </c>
      <c r="Q32" s="42">
        <v>0</v>
      </c>
      <c r="R32" s="38">
        <f t="shared" si="30"/>
        <v>0</v>
      </c>
      <c r="S32" s="39">
        <f t="shared" si="31"/>
        <v>0</v>
      </c>
      <c r="T32" s="43">
        <v>0</v>
      </c>
      <c r="U32" s="44">
        <f t="shared" si="32"/>
        <v>0</v>
      </c>
      <c r="V32" s="45">
        <f t="shared" si="33"/>
        <v>0</v>
      </c>
      <c r="W32" s="40">
        <v>0</v>
      </c>
      <c r="X32" s="38">
        <f t="shared" si="34"/>
        <v>0</v>
      </c>
      <c r="Y32" s="41">
        <f t="shared" si="35"/>
        <v>0</v>
      </c>
      <c r="Z32" s="48">
        <v>0</v>
      </c>
      <c r="AA32" s="44">
        <f t="shared" si="36"/>
        <v>0</v>
      </c>
      <c r="AB32" s="45">
        <f t="shared" si="37"/>
        <v>0</v>
      </c>
      <c r="AC32" s="40">
        <v>0</v>
      </c>
      <c r="AD32" s="38">
        <f t="shared" si="38"/>
        <v>0</v>
      </c>
      <c r="AE32" s="39">
        <f t="shared" si="39"/>
        <v>0</v>
      </c>
      <c r="AF32" s="40">
        <v>0</v>
      </c>
      <c r="AG32" s="38">
        <f t="shared" si="40"/>
        <v>0</v>
      </c>
      <c r="AH32" s="39">
        <f t="shared" si="41"/>
        <v>0</v>
      </c>
      <c r="AI32" s="40">
        <v>0</v>
      </c>
      <c r="AJ32" s="38">
        <f t="shared" si="42"/>
        <v>0</v>
      </c>
      <c r="AK32" s="49">
        <f t="shared" si="43"/>
        <v>0</v>
      </c>
      <c r="AL32" s="50"/>
      <c r="AM32" s="48">
        <v>0</v>
      </c>
      <c r="AN32" s="44">
        <f t="shared" si="44"/>
        <v>0</v>
      </c>
      <c r="AO32" s="45">
        <f t="shared" si="45"/>
        <v>0</v>
      </c>
      <c r="AP32" s="40">
        <v>0</v>
      </c>
      <c r="AQ32" s="38">
        <f t="shared" si="46"/>
        <v>0</v>
      </c>
      <c r="AR32" s="39">
        <f t="shared" si="47"/>
        <v>0</v>
      </c>
      <c r="AS32" s="40">
        <v>0</v>
      </c>
      <c r="AT32" s="38">
        <f t="shared" si="48"/>
        <v>0</v>
      </c>
      <c r="AU32" s="39">
        <f t="shared" si="49"/>
        <v>0</v>
      </c>
    </row>
    <row r="33" spans="1:47" s="84" customFormat="1" ht="12.75" customHeight="1" thickBot="1" x14ac:dyDescent="0.25">
      <c r="A33" s="66"/>
      <c r="B33" s="67" t="s">
        <v>39</v>
      </c>
      <c r="C33" s="68" t="s">
        <v>37</v>
      </c>
      <c r="D33" s="68"/>
      <c r="E33" s="67">
        <f>SUM(E28:E32)</f>
        <v>4</v>
      </c>
      <c r="F33" s="67">
        <f>SUM(F28:F32)</f>
        <v>3</v>
      </c>
      <c r="G33" s="67">
        <f>SUM(G28:G32)</f>
        <v>1</v>
      </c>
      <c r="H33" s="69">
        <f>SUM(H28:H32)</f>
        <v>2</v>
      </c>
      <c r="I33" s="66"/>
      <c r="J33" s="91"/>
      <c r="K33" s="72">
        <f t="shared" ref="K33:Y33" si="50">SUM(K27:K32)</f>
        <v>443916</v>
      </c>
      <c r="L33" s="72">
        <f t="shared" si="50"/>
        <v>110979</v>
      </c>
      <c r="M33" s="72">
        <f t="shared" si="50"/>
        <v>554895</v>
      </c>
      <c r="N33" s="72">
        <f t="shared" si="50"/>
        <v>0</v>
      </c>
      <c r="O33" s="72">
        <f t="shared" si="50"/>
        <v>0</v>
      </c>
      <c r="P33" s="73">
        <f t="shared" si="50"/>
        <v>0</v>
      </c>
      <c r="Q33" s="74">
        <f t="shared" si="50"/>
        <v>131081</v>
      </c>
      <c r="R33" s="75">
        <f t="shared" si="50"/>
        <v>32770.25</v>
      </c>
      <c r="S33" s="75">
        <f t="shared" si="50"/>
        <v>163851.25</v>
      </c>
      <c r="T33" s="75">
        <f t="shared" si="50"/>
        <v>318395</v>
      </c>
      <c r="U33" s="75">
        <f t="shared" si="50"/>
        <v>318395</v>
      </c>
      <c r="V33" s="75">
        <f t="shared" si="50"/>
        <v>636790</v>
      </c>
      <c r="W33" s="75">
        <f t="shared" si="50"/>
        <v>0</v>
      </c>
      <c r="X33" s="75">
        <f t="shared" si="50"/>
        <v>0</v>
      </c>
      <c r="Y33" s="76">
        <f t="shared" si="50"/>
        <v>0</v>
      </c>
      <c r="Z33" s="77">
        <f t="shared" ref="Z33:AU33" si="51">SUM(Z19:Z32)</f>
        <v>18150</v>
      </c>
      <c r="AA33" s="78">
        <f t="shared" si="51"/>
        <v>18150</v>
      </c>
      <c r="AB33" s="78">
        <f t="shared" si="51"/>
        <v>36300</v>
      </c>
      <c r="AC33" s="78">
        <f t="shared" si="51"/>
        <v>0</v>
      </c>
      <c r="AD33" s="78">
        <f t="shared" si="51"/>
        <v>0</v>
      </c>
      <c r="AE33" s="78">
        <f t="shared" si="51"/>
        <v>0</v>
      </c>
      <c r="AF33" s="78">
        <f t="shared" si="51"/>
        <v>0</v>
      </c>
      <c r="AG33" s="78">
        <f t="shared" si="51"/>
        <v>0</v>
      </c>
      <c r="AH33" s="78">
        <f t="shared" si="51"/>
        <v>0</v>
      </c>
      <c r="AI33" s="78">
        <f t="shared" si="51"/>
        <v>0</v>
      </c>
      <c r="AJ33" s="78">
        <f t="shared" si="51"/>
        <v>0</v>
      </c>
      <c r="AK33" s="79">
        <f t="shared" si="51"/>
        <v>0</v>
      </c>
      <c r="AL33" s="80"/>
      <c r="AM33" s="81">
        <f t="shared" si="51"/>
        <v>94360</v>
      </c>
      <c r="AN33" s="82">
        <f t="shared" si="51"/>
        <v>94360</v>
      </c>
      <c r="AO33" s="82">
        <f t="shared" si="51"/>
        <v>188720</v>
      </c>
      <c r="AP33" s="82">
        <f t="shared" si="51"/>
        <v>0</v>
      </c>
      <c r="AQ33" s="82">
        <f t="shared" si="51"/>
        <v>0</v>
      </c>
      <c r="AR33" s="82">
        <f t="shared" si="51"/>
        <v>0</v>
      </c>
      <c r="AS33" s="82">
        <f t="shared" si="51"/>
        <v>0</v>
      </c>
      <c r="AT33" s="82">
        <f t="shared" si="51"/>
        <v>0</v>
      </c>
      <c r="AU33" s="82">
        <f t="shared" si="51"/>
        <v>0</v>
      </c>
    </row>
    <row r="34" spans="1:47" ht="12.75" customHeight="1" thickTop="1" x14ac:dyDescent="0.3">
      <c r="A34" s="17"/>
      <c r="B34" s="85"/>
      <c r="C34" s="86"/>
      <c r="D34" s="86"/>
      <c r="E34" s="85"/>
      <c r="F34" s="85"/>
      <c r="G34" s="85"/>
      <c r="H34" s="85"/>
      <c r="I34" s="85"/>
      <c r="J34" s="86"/>
      <c r="K34" s="87"/>
      <c r="L34" s="87"/>
      <c r="M34" s="87"/>
      <c r="N34" s="87"/>
      <c r="O34" s="87"/>
      <c r="P34" s="87"/>
      <c r="Q34" s="87"/>
      <c r="R34" s="87"/>
      <c r="S34" s="87"/>
      <c r="AL34" s="88"/>
    </row>
    <row r="35" spans="1:47" ht="15" customHeight="1" x14ac:dyDescent="0.3">
      <c r="A35" s="209" t="s">
        <v>2</v>
      </c>
      <c r="B35" s="211" t="s">
        <v>3</v>
      </c>
      <c r="C35" s="214" t="s">
        <v>4</v>
      </c>
      <c r="D35" s="233" t="s">
        <v>5</v>
      </c>
      <c r="E35" s="218">
        <v>5310</v>
      </c>
      <c r="F35" s="221">
        <v>5311</v>
      </c>
      <c r="G35" s="224">
        <v>5316</v>
      </c>
      <c r="H35" s="227">
        <v>5317</v>
      </c>
      <c r="I35" s="85"/>
      <c r="J35" s="86"/>
      <c r="K35" s="196" t="s">
        <v>7</v>
      </c>
      <c r="L35" s="197"/>
      <c r="M35" s="197"/>
      <c r="N35" s="197"/>
      <c r="O35" s="197"/>
      <c r="P35" s="198"/>
      <c r="Q35" s="199" t="s">
        <v>8</v>
      </c>
      <c r="R35" s="200"/>
      <c r="S35" s="200"/>
      <c r="T35" s="200"/>
      <c r="U35" s="200"/>
      <c r="V35" s="200"/>
      <c r="W35" s="201"/>
      <c r="X35" s="201"/>
      <c r="Y35" s="202"/>
      <c r="Z35" s="203" t="s">
        <v>9</v>
      </c>
      <c r="AA35" s="204"/>
      <c r="AB35" s="204"/>
      <c r="AC35" s="204"/>
      <c r="AD35" s="204"/>
      <c r="AE35" s="204"/>
      <c r="AF35" s="205"/>
      <c r="AG35" s="205"/>
      <c r="AH35" s="205"/>
      <c r="AI35" s="206"/>
      <c r="AJ35" s="206"/>
      <c r="AK35" s="243"/>
      <c r="AL35" s="9"/>
      <c r="AM35" s="244" t="s">
        <v>10</v>
      </c>
      <c r="AN35" s="240"/>
      <c r="AO35" s="240"/>
      <c r="AP35" s="240"/>
      <c r="AQ35" s="240"/>
      <c r="AR35" s="240"/>
      <c r="AS35" s="241"/>
      <c r="AT35" s="241"/>
      <c r="AU35" s="241"/>
    </row>
    <row r="36" spans="1:47" ht="12.75" customHeight="1" x14ac:dyDescent="0.3">
      <c r="A36" s="210"/>
      <c r="B36" s="212"/>
      <c r="C36" s="212"/>
      <c r="D36" s="234"/>
      <c r="E36" s="219"/>
      <c r="F36" s="222"/>
      <c r="G36" s="225"/>
      <c r="H36" s="228"/>
      <c r="I36" s="85"/>
      <c r="J36" s="86"/>
      <c r="K36" s="238" t="s">
        <v>12</v>
      </c>
      <c r="L36" s="237"/>
      <c r="M36" s="237"/>
      <c r="N36" s="238" t="s">
        <v>13</v>
      </c>
      <c r="O36" s="237"/>
      <c r="P36" s="245"/>
      <c r="Q36" s="236" t="s">
        <v>14</v>
      </c>
      <c r="R36" s="237"/>
      <c r="S36" s="237"/>
      <c r="T36" s="238" t="s">
        <v>15</v>
      </c>
      <c r="U36" s="237"/>
      <c r="V36" s="237"/>
      <c r="W36" s="238" t="s">
        <v>12</v>
      </c>
      <c r="X36" s="237"/>
      <c r="Y36" s="242"/>
      <c r="Z36" s="236" t="s">
        <v>15</v>
      </c>
      <c r="AA36" s="237"/>
      <c r="AB36" s="237"/>
      <c r="AC36" s="238" t="s">
        <v>12</v>
      </c>
      <c r="AD36" s="237"/>
      <c r="AE36" s="237"/>
      <c r="AF36" s="238" t="s">
        <v>38</v>
      </c>
      <c r="AG36" s="237"/>
      <c r="AH36" s="237"/>
      <c r="AI36" s="238" t="s">
        <v>17</v>
      </c>
      <c r="AJ36" s="237"/>
      <c r="AK36" s="242"/>
      <c r="AL36" s="89"/>
      <c r="AM36" s="236" t="s">
        <v>15</v>
      </c>
      <c r="AN36" s="237"/>
      <c r="AO36" s="237"/>
      <c r="AP36" s="238" t="s">
        <v>12</v>
      </c>
      <c r="AQ36" s="237"/>
      <c r="AR36" s="237"/>
      <c r="AS36" s="191" t="s">
        <v>16</v>
      </c>
      <c r="AT36" s="192"/>
      <c r="AU36" s="192"/>
    </row>
    <row r="37" spans="1:47" ht="12.75" customHeight="1" x14ac:dyDescent="0.3">
      <c r="A37" s="210"/>
      <c r="B37" s="213"/>
      <c r="C37" s="213"/>
      <c r="D37" s="235"/>
      <c r="E37" s="220"/>
      <c r="F37" s="223"/>
      <c r="G37" s="226"/>
      <c r="H37" s="229"/>
      <c r="I37" s="85"/>
      <c r="J37" s="86"/>
      <c r="K37" s="11" t="s">
        <v>19</v>
      </c>
      <c r="L37" s="11" t="s">
        <v>20</v>
      </c>
      <c r="M37" s="12" t="s">
        <v>21</v>
      </c>
      <c r="N37" s="11" t="s">
        <v>19</v>
      </c>
      <c r="O37" s="11" t="s">
        <v>20</v>
      </c>
      <c r="P37" s="13" t="s">
        <v>21</v>
      </c>
      <c r="Q37" s="14" t="s">
        <v>19</v>
      </c>
      <c r="R37" s="11" t="s">
        <v>20</v>
      </c>
      <c r="S37" s="12" t="s">
        <v>21</v>
      </c>
      <c r="T37" s="11" t="s">
        <v>19</v>
      </c>
      <c r="U37" s="11" t="s">
        <v>20</v>
      </c>
      <c r="V37" s="12" t="s">
        <v>21</v>
      </c>
      <c r="W37" s="11" t="s">
        <v>19</v>
      </c>
      <c r="X37" s="11" t="s">
        <v>20</v>
      </c>
      <c r="Y37" s="15" t="s">
        <v>21</v>
      </c>
      <c r="Z37" s="14" t="s">
        <v>19</v>
      </c>
      <c r="AA37" s="11" t="s">
        <v>20</v>
      </c>
      <c r="AB37" s="12" t="s">
        <v>21</v>
      </c>
      <c r="AC37" s="11" t="s">
        <v>19</v>
      </c>
      <c r="AD37" s="11" t="s">
        <v>20</v>
      </c>
      <c r="AE37" s="12" t="s">
        <v>21</v>
      </c>
      <c r="AF37" s="11" t="s">
        <v>19</v>
      </c>
      <c r="AG37" s="11" t="s">
        <v>20</v>
      </c>
      <c r="AH37" s="12" t="s">
        <v>21</v>
      </c>
      <c r="AI37" s="11" t="s">
        <v>19</v>
      </c>
      <c r="AJ37" s="11" t="s">
        <v>20</v>
      </c>
      <c r="AK37" s="15" t="s">
        <v>21</v>
      </c>
      <c r="AL37" s="16"/>
      <c r="AM37" s="14" t="s">
        <v>19</v>
      </c>
      <c r="AN37" s="11" t="s">
        <v>20</v>
      </c>
      <c r="AO37" s="12" t="s">
        <v>21</v>
      </c>
      <c r="AP37" s="11" t="s">
        <v>19</v>
      </c>
      <c r="AQ37" s="11" t="s">
        <v>20</v>
      </c>
      <c r="AR37" s="12" t="s">
        <v>21</v>
      </c>
      <c r="AS37" s="11" t="s">
        <v>19</v>
      </c>
      <c r="AT37" s="11" t="s">
        <v>20</v>
      </c>
      <c r="AU37" s="12" t="s">
        <v>21</v>
      </c>
    </row>
    <row r="38" spans="1:47" ht="26.25" customHeight="1" x14ac:dyDescent="0.3">
      <c r="A38" s="17">
        <v>21</v>
      </c>
      <c r="B38" s="18" t="s">
        <v>67</v>
      </c>
      <c r="C38" s="19" t="s">
        <v>68</v>
      </c>
      <c r="D38" s="92" t="s">
        <v>24</v>
      </c>
      <c r="E38" s="18">
        <v>1</v>
      </c>
      <c r="F38" s="18">
        <v>1</v>
      </c>
      <c r="G38" s="18">
        <v>1</v>
      </c>
      <c r="H38" s="21"/>
      <c r="I38" s="22" t="s">
        <v>25</v>
      </c>
      <c r="J38" s="19" t="s">
        <v>69</v>
      </c>
      <c r="K38" s="37">
        <v>180000</v>
      </c>
      <c r="L38" s="38">
        <f t="shared" ref="L38:L52" si="52">((K38/0.8)*0.2)</f>
        <v>45000</v>
      </c>
      <c r="M38" s="39">
        <f t="shared" ref="M38:M52" si="53">(K38/0.8)</f>
        <v>225000</v>
      </c>
      <c r="N38" s="40">
        <v>47600</v>
      </c>
      <c r="O38" s="38">
        <f t="shared" ref="O38:O52" si="54">((N38/0.8)*0.2)</f>
        <v>11900</v>
      </c>
      <c r="P38" s="41">
        <f t="shared" ref="P38:P52" si="55">(N38/0.8)</f>
        <v>59500</v>
      </c>
      <c r="Q38" s="42">
        <v>31040</v>
      </c>
      <c r="R38" s="38">
        <f t="shared" ref="R38:R52" si="56">((Q38/0.8)*0.2)</f>
        <v>7760</v>
      </c>
      <c r="S38" s="39">
        <f t="shared" ref="S38:S52" si="57">(Q38/0.8)</f>
        <v>38800</v>
      </c>
      <c r="T38" s="43">
        <v>194390</v>
      </c>
      <c r="U38" s="44">
        <f t="shared" ref="U38:U52" si="58">((T38/0.5)*0.5)</f>
        <v>194390</v>
      </c>
      <c r="V38" s="45">
        <f t="shared" ref="V38:V52" si="59">(T38/0.5)</f>
        <v>388780</v>
      </c>
      <c r="W38" s="40">
        <v>16976</v>
      </c>
      <c r="X38" s="38">
        <f t="shared" ref="X38:X52" si="60">((W38/0.8)*0.2)</f>
        <v>4244</v>
      </c>
      <c r="Y38" s="41">
        <f t="shared" ref="Y38:Y52" si="61">(W38/0.8)</f>
        <v>21220</v>
      </c>
      <c r="Z38" s="48">
        <v>50000</v>
      </c>
      <c r="AA38" s="44">
        <f t="shared" ref="AA38:AA52" si="62">((Z38/0.5)*0.5)</f>
        <v>50000</v>
      </c>
      <c r="AB38" s="45">
        <f t="shared" ref="AB38:AB52" si="63">(Z38/0.5)</f>
        <v>100000</v>
      </c>
      <c r="AC38" s="40">
        <v>0</v>
      </c>
      <c r="AD38" s="38">
        <f t="shared" ref="AD38:AD52" si="64">((AC38/0.8)*0.2)</f>
        <v>0</v>
      </c>
      <c r="AE38" s="39">
        <f t="shared" ref="AE38:AE52" si="65">(AC38/0.8)</f>
        <v>0</v>
      </c>
      <c r="AF38" s="40">
        <v>0</v>
      </c>
      <c r="AG38" s="38">
        <f t="shared" ref="AG38:AG52" si="66">((AF38/0.8)*0.2)</f>
        <v>0</v>
      </c>
      <c r="AH38" s="39">
        <f t="shared" ref="AH38:AH52" si="67">(AF38/0.8)</f>
        <v>0</v>
      </c>
      <c r="AI38" s="40">
        <v>0</v>
      </c>
      <c r="AJ38" s="38">
        <f t="shared" ref="AJ38:AJ52" si="68">((AI38/0.8)*0.2)</f>
        <v>0</v>
      </c>
      <c r="AK38" s="49">
        <f t="shared" ref="AK38:AK52" si="69">(AI38/0.8)</f>
        <v>0</v>
      </c>
      <c r="AL38" s="50" t="s">
        <v>146</v>
      </c>
      <c r="AM38" s="48">
        <v>0</v>
      </c>
      <c r="AN38" s="44">
        <f t="shared" ref="AN38:AN52" si="70">((AM38/0.5)*0.5)</f>
        <v>0</v>
      </c>
      <c r="AO38" s="45">
        <f t="shared" ref="AO38:AO52" si="71">(AM38/0.5)</f>
        <v>0</v>
      </c>
      <c r="AP38" s="40">
        <v>0</v>
      </c>
      <c r="AQ38" s="38">
        <f t="shared" ref="AQ38:AQ52" si="72">((AP38/0.8)*0.2)</f>
        <v>0</v>
      </c>
      <c r="AR38" s="39">
        <f t="shared" ref="AR38:AR52" si="73">(AP38/0.8)</f>
        <v>0</v>
      </c>
      <c r="AS38" s="40">
        <v>0</v>
      </c>
      <c r="AT38" s="38">
        <f t="shared" ref="AT38:AT52" si="74">((AS38/0.8)*0.2)</f>
        <v>0</v>
      </c>
      <c r="AU38" s="39">
        <f t="shared" ref="AU38:AU52" si="75">(AS38/0.8)</f>
        <v>0</v>
      </c>
    </row>
    <row r="39" spans="1:47" ht="27.75" hidden="1" customHeight="1" x14ac:dyDescent="0.3">
      <c r="A39" s="17">
        <v>22</v>
      </c>
      <c r="B39" s="18" t="s">
        <v>67</v>
      </c>
      <c r="C39" s="19" t="s">
        <v>70</v>
      </c>
      <c r="D39" s="92" t="s">
        <v>24</v>
      </c>
      <c r="E39" s="18"/>
      <c r="F39" s="18">
        <v>1</v>
      </c>
      <c r="G39" s="18"/>
      <c r="H39" s="21"/>
      <c r="I39" s="22" t="s">
        <v>25</v>
      </c>
      <c r="J39" s="19" t="s">
        <v>71</v>
      </c>
      <c r="K39" s="37">
        <v>0</v>
      </c>
      <c r="L39" s="38">
        <f t="shared" si="52"/>
        <v>0</v>
      </c>
      <c r="M39" s="39">
        <f t="shared" si="53"/>
        <v>0</v>
      </c>
      <c r="N39" s="40">
        <v>0</v>
      </c>
      <c r="O39" s="38">
        <f t="shared" si="54"/>
        <v>0</v>
      </c>
      <c r="P39" s="41">
        <f t="shared" si="55"/>
        <v>0</v>
      </c>
      <c r="Q39" s="42">
        <v>0</v>
      </c>
      <c r="R39" s="38">
        <f t="shared" si="56"/>
        <v>0</v>
      </c>
      <c r="S39" s="39">
        <f t="shared" si="57"/>
        <v>0</v>
      </c>
      <c r="T39" s="43">
        <v>200000</v>
      </c>
      <c r="U39" s="44">
        <f t="shared" si="58"/>
        <v>200000</v>
      </c>
      <c r="V39" s="45">
        <f t="shared" si="59"/>
        <v>400000</v>
      </c>
      <c r="W39" s="40">
        <v>323200</v>
      </c>
      <c r="X39" s="38">
        <f t="shared" si="60"/>
        <v>80800</v>
      </c>
      <c r="Y39" s="41">
        <f t="shared" si="61"/>
        <v>404000</v>
      </c>
      <c r="Z39" s="48">
        <v>0</v>
      </c>
      <c r="AA39" s="44">
        <f t="shared" si="62"/>
        <v>0</v>
      </c>
      <c r="AB39" s="45">
        <f t="shared" si="63"/>
        <v>0</v>
      </c>
      <c r="AC39" s="40">
        <v>0</v>
      </c>
      <c r="AD39" s="38">
        <f t="shared" si="64"/>
        <v>0</v>
      </c>
      <c r="AE39" s="39">
        <f t="shared" si="65"/>
        <v>0</v>
      </c>
      <c r="AF39" s="40">
        <v>0</v>
      </c>
      <c r="AG39" s="38">
        <f t="shared" si="66"/>
        <v>0</v>
      </c>
      <c r="AH39" s="39">
        <f t="shared" si="67"/>
        <v>0</v>
      </c>
      <c r="AI39" s="40">
        <v>0</v>
      </c>
      <c r="AJ39" s="38">
        <f t="shared" si="68"/>
        <v>0</v>
      </c>
      <c r="AK39" s="49">
        <f t="shared" si="69"/>
        <v>0</v>
      </c>
      <c r="AL39" s="50"/>
      <c r="AM39" s="48">
        <v>0</v>
      </c>
      <c r="AN39" s="44">
        <f t="shared" si="70"/>
        <v>0</v>
      </c>
      <c r="AO39" s="45">
        <f t="shared" si="71"/>
        <v>0</v>
      </c>
      <c r="AP39" s="40">
        <v>0</v>
      </c>
      <c r="AQ39" s="38">
        <f t="shared" si="72"/>
        <v>0</v>
      </c>
      <c r="AR39" s="39">
        <f t="shared" si="73"/>
        <v>0</v>
      </c>
      <c r="AS39" s="40">
        <v>0</v>
      </c>
      <c r="AT39" s="38">
        <f t="shared" si="74"/>
        <v>0</v>
      </c>
      <c r="AU39" s="39">
        <f t="shared" si="75"/>
        <v>0</v>
      </c>
    </row>
    <row r="40" spans="1:47" ht="25.5" hidden="1" customHeight="1" x14ac:dyDescent="0.3">
      <c r="A40" s="17">
        <v>23</v>
      </c>
      <c r="B40" s="18" t="s">
        <v>67</v>
      </c>
      <c r="C40" s="19" t="s">
        <v>72</v>
      </c>
      <c r="D40" s="92" t="s">
        <v>24</v>
      </c>
      <c r="E40" s="18"/>
      <c r="F40" s="18">
        <v>1</v>
      </c>
      <c r="G40" s="18"/>
      <c r="H40" s="21"/>
      <c r="I40" s="22" t="s">
        <v>25</v>
      </c>
      <c r="J40" s="19" t="s">
        <v>30</v>
      </c>
      <c r="K40" s="37">
        <v>0</v>
      </c>
      <c r="L40" s="38">
        <f t="shared" si="52"/>
        <v>0</v>
      </c>
      <c r="M40" s="39">
        <f t="shared" si="53"/>
        <v>0</v>
      </c>
      <c r="N40" s="40">
        <v>0</v>
      </c>
      <c r="O40" s="38">
        <f t="shared" si="54"/>
        <v>0</v>
      </c>
      <c r="P40" s="41">
        <f t="shared" si="55"/>
        <v>0</v>
      </c>
      <c r="Q40" s="42">
        <v>27576</v>
      </c>
      <c r="R40" s="38">
        <f t="shared" si="56"/>
        <v>6894</v>
      </c>
      <c r="S40" s="39">
        <f t="shared" si="57"/>
        <v>34470</v>
      </c>
      <c r="T40" s="43">
        <v>224360</v>
      </c>
      <c r="U40" s="44">
        <f t="shared" si="58"/>
        <v>224360</v>
      </c>
      <c r="V40" s="45">
        <f t="shared" si="59"/>
        <v>448720</v>
      </c>
      <c r="W40" s="40">
        <v>652800</v>
      </c>
      <c r="X40" s="38">
        <f t="shared" si="60"/>
        <v>163200</v>
      </c>
      <c r="Y40" s="41">
        <f t="shared" si="61"/>
        <v>816000</v>
      </c>
      <c r="Z40" s="48">
        <v>0</v>
      </c>
      <c r="AA40" s="44">
        <f t="shared" si="62"/>
        <v>0</v>
      </c>
      <c r="AB40" s="45">
        <f t="shared" si="63"/>
        <v>0</v>
      </c>
      <c r="AC40" s="40">
        <v>0</v>
      </c>
      <c r="AD40" s="38">
        <f t="shared" si="64"/>
        <v>0</v>
      </c>
      <c r="AE40" s="39">
        <f t="shared" si="65"/>
        <v>0</v>
      </c>
      <c r="AF40" s="40">
        <v>0</v>
      </c>
      <c r="AG40" s="38">
        <f t="shared" si="66"/>
        <v>0</v>
      </c>
      <c r="AH40" s="39">
        <f t="shared" si="67"/>
        <v>0</v>
      </c>
      <c r="AI40" s="40">
        <v>0</v>
      </c>
      <c r="AJ40" s="38">
        <f t="shared" si="68"/>
        <v>0</v>
      </c>
      <c r="AK40" s="49">
        <f t="shared" si="69"/>
        <v>0</v>
      </c>
      <c r="AL40" s="50"/>
      <c r="AM40" s="48">
        <v>0</v>
      </c>
      <c r="AN40" s="44">
        <f t="shared" si="70"/>
        <v>0</v>
      </c>
      <c r="AO40" s="45">
        <f t="shared" si="71"/>
        <v>0</v>
      </c>
      <c r="AP40" s="40">
        <v>0</v>
      </c>
      <c r="AQ40" s="38">
        <f t="shared" si="72"/>
        <v>0</v>
      </c>
      <c r="AR40" s="39">
        <f t="shared" si="73"/>
        <v>0</v>
      </c>
      <c r="AS40" s="40">
        <v>0</v>
      </c>
      <c r="AT40" s="38">
        <f t="shared" si="74"/>
        <v>0</v>
      </c>
      <c r="AU40" s="39">
        <f t="shared" si="75"/>
        <v>0</v>
      </c>
    </row>
    <row r="41" spans="1:47" ht="29.25" hidden="1" customHeight="1" x14ac:dyDescent="0.3">
      <c r="A41" s="17">
        <v>24</v>
      </c>
      <c r="B41" s="18" t="s">
        <v>67</v>
      </c>
      <c r="C41" s="19" t="s">
        <v>73</v>
      </c>
      <c r="D41" s="92" t="s">
        <v>24</v>
      </c>
      <c r="E41" s="18"/>
      <c r="F41" s="18">
        <v>1</v>
      </c>
      <c r="G41" s="18"/>
      <c r="H41" s="21"/>
      <c r="I41" s="22" t="s">
        <v>25</v>
      </c>
      <c r="J41" s="19" t="s">
        <v>30</v>
      </c>
      <c r="K41" s="37">
        <v>0</v>
      </c>
      <c r="L41" s="38">
        <f t="shared" si="52"/>
        <v>0</v>
      </c>
      <c r="M41" s="39">
        <f t="shared" si="53"/>
        <v>0</v>
      </c>
      <c r="N41" s="40">
        <v>0</v>
      </c>
      <c r="O41" s="38">
        <f t="shared" si="54"/>
        <v>0</v>
      </c>
      <c r="P41" s="41">
        <f t="shared" si="55"/>
        <v>0</v>
      </c>
      <c r="Q41" s="42">
        <v>0</v>
      </c>
      <c r="R41" s="38">
        <f t="shared" si="56"/>
        <v>0</v>
      </c>
      <c r="S41" s="39">
        <f t="shared" si="57"/>
        <v>0</v>
      </c>
      <c r="T41" s="43">
        <v>265812</v>
      </c>
      <c r="U41" s="44">
        <f t="shared" si="58"/>
        <v>265812</v>
      </c>
      <c r="V41" s="45">
        <f t="shared" si="59"/>
        <v>531624</v>
      </c>
      <c r="W41" s="40">
        <v>0</v>
      </c>
      <c r="X41" s="38">
        <f t="shared" si="60"/>
        <v>0</v>
      </c>
      <c r="Y41" s="41">
        <f t="shared" si="61"/>
        <v>0</v>
      </c>
      <c r="Z41" s="48">
        <v>0</v>
      </c>
      <c r="AA41" s="44">
        <f t="shared" si="62"/>
        <v>0</v>
      </c>
      <c r="AB41" s="45">
        <f t="shared" si="63"/>
        <v>0</v>
      </c>
      <c r="AC41" s="40">
        <v>0</v>
      </c>
      <c r="AD41" s="38">
        <f t="shared" si="64"/>
        <v>0</v>
      </c>
      <c r="AE41" s="39">
        <f t="shared" si="65"/>
        <v>0</v>
      </c>
      <c r="AF41" s="40">
        <v>0</v>
      </c>
      <c r="AG41" s="38">
        <f t="shared" si="66"/>
        <v>0</v>
      </c>
      <c r="AH41" s="39">
        <f t="shared" si="67"/>
        <v>0</v>
      </c>
      <c r="AI41" s="40">
        <v>0</v>
      </c>
      <c r="AJ41" s="38">
        <f t="shared" si="68"/>
        <v>0</v>
      </c>
      <c r="AK41" s="49">
        <f t="shared" si="69"/>
        <v>0</v>
      </c>
      <c r="AL41" s="50"/>
      <c r="AM41" s="48">
        <v>0</v>
      </c>
      <c r="AN41" s="44">
        <f t="shared" si="70"/>
        <v>0</v>
      </c>
      <c r="AO41" s="45">
        <f t="shared" si="71"/>
        <v>0</v>
      </c>
      <c r="AP41" s="40">
        <v>0</v>
      </c>
      <c r="AQ41" s="38">
        <f t="shared" si="72"/>
        <v>0</v>
      </c>
      <c r="AR41" s="39">
        <f t="shared" si="73"/>
        <v>0</v>
      </c>
      <c r="AS41" s="40">
        <v>0</v>
      </c>
      <c r="AT41" s="38">
        <f t="shared" si="74"/>
        <v>0</v>
      </c>
      <c r="AU41" s="39">
        <f t="shared" si="75"/>
        <v>0</v>
      </c>
    </row>
    <row r="42" spans="1:47" ht="55.2" x14ac:dyDescent="0.3">
      <c r="A42" s="17">
        <v>25</v>
      </c>
      <c r="B42" s="18" t="s">
        <v>67</v>
      </c>
      <c r="C42" s="51" t="s">
        <v>149</v>
      </c>
      <c r="D42" s="92" t="s">
        <v>24</v>
      </c>
      <c r="E42" s="18"/>
      <c r="F42" s="18"/>
      <c r="G42" s="18"/>
      <c r="H42" s="21">
        <v>1</v>
      </c>
      <c r="I42" s="22" t="s">
        <v>25</v>
      </c>
      <c r="J42" s="19" t="s">
        <v>30</v>
      </c>
      <c r="K42" s="37">
        <v>0</v>
      </c>
      <c r="L42" s="38">
        <f t="shared" si="52"/>
        <v>0</v>
      </c>
      <c r="M42" s="39">
        <f t="shared" si="53"/>
        <v>0</v>
      </c>
      <c r="N42" s="40">
        <v>0</v>
      </c>
      <c r="O42" s="38">
        <f t="shared" si="54"/>
        <v>0</v>
      </c>
      <c r="P42" s="41">
        <f t="shared" si="55"/>
        <v>0</v>
      </c>
      <c r="Q42" s="42">
        <v>0</v>
      </c>
      <c r="R42" s="38">
        <f t="shared" si="56"/>
        <v>0</v>
      </c>
      <c r="S42" s="39">
        <f t="shared" si="57"/>
        <v>0</v>
      </c>
      <c r="T42" s="43">
        <v>0</v>
      </c>
      <c r="U42" s="44">
        <f t="shared" si="58"/>
        <v>0</v>
      </c>
      <c r="V42" s="45">
        <f t="shared" si="59"/>
        <v>0</v>
      </c>
      <c r="W42" s="40">
        <v>0</v>
      </c>
      <c r="X42" s="38">
        <f t="shared" si="60"/>
        <v>0</v>
      </c>
      <c r="Y42" s="41">
        <f t="shared" si="61"/>
        <v>0</v>
      </c>
      <c r="Z42" s="48">
        <v>0</v>
      </c>
      <c r="AA42" s="44">
        <f t="shared" si="62"/>
        <v>0</v>
      </c>
      <c r="AB42" s="45">
        <f t="shared" si="63"/>
        <v>0</v>
      </c>
      <c r="AC42" s="40">
        <v>0</v>
      </c>
      <c r="AD42" s="38">
        <f t="shared" si="64"/>
        <v>0</v>
      </c>
      <c r="AE42" s="39">
        <f t="shared" si="65"/>
        <v>0</v>
      </c>
      <c r="AF42" s="40">
        <v>0</v>
      </c>
      <c r="AG42" s="38">
        <f t="shared" si="66"/>
        <v>0</v>
      </c>
      <c r="AH42" s="39">
        <f t="shared" si="67"/>
        <v>0</v>
      </c>
      <c r="AI42" s="40">
        <v>0</v>
      </c>
      <c r="AJ42" s="38">
        <f t="shared" si="68"/>
        <v>0</v>
      </c>
      <c r="AK42" s="49">
        <f t="shared" si="69"/>
        <v>0</v>
      </c>
      <c r="AL42" s="50"/>
      <c r="AM42" s="48">
        <v>0</v>
      </c>
      <c r="AN42" s="44">
        <v>0</v>
      </c>
      <c r="AO42" s="45">
        <f t="shared" si="71"/>
        <v>0</v>
      </c>
      <c r="AP42" s="40">
        <v>0</v>
      </c>
      <c r="AQ42" s="38">
        <f t="shared" si="72"/>
        <v>0</v>
      </c>
      <c r="AR42" s="39">
        <f t="shared" si="73"/>
        <v>0</v>
      </c>
      <c r="AS42" s="40">
        <v>0</v>
      </c>
      <c r="AT42" s="38">
        <f t="shared" si="74"/>
        <v>0</v>
      </c>
      <c r="AU42" s="39">
        <f t="shared" si="75"/>
        <v>0</v>
      </c>
    </row>
    <row r="43" spans="1:47" ht="27.6" hidden="1" x14ac:dyDescent="0.3">
      <c r="A43" s="17">
        <v>26</v>
      </c>
      <c r="B43" s="18" t="s">
        <v>67</v>
      </c>
      <c r="C43" s="51" t="s">
        <v>74</v>
      </c>
      <c r="D43" s="92" t="s">
        <v>24</v>
      </c>
      <c r="E43" s="18">
        <v>1</v>
      </c>
      <c r="F43" s="18"/>
      <c r="G43" s="18"/>
      <c r="H43" s="21"/>
      <c r="I43" s="22" t="s">
        <v>25</v>
      </c>
      <c r="J43" s="19" t="s">
        <v>75</v>
      </c>
      <c r="K43" s="37">
        <v>34500</v>
      </c>
      <c r="L43" s="38">
        <f t="shared" si="52"/>
        <v>8625</v>
      </c>
      <c r="M43" s="39">
        <f t="shared" si="53"/>
        <v>43125</v>
      </c>
      <c r="N43" s="40">
        <v>0</v>
      </c>
      <c r="O43" s="38">
        <f t="shared" si="54"/>
        <v>0</v>
      </c>
      <c r="P43" s="41">
        <f t="shared" si="55"/>
        <v>0</v>
      </c>
      <c r="Q43" s="42">
        <v>0</v>
      </c>
      <c r="R43" s="38">
        <f t="shared" si="56"/>
        <v>0</v>
      </c>
      <c r="S43" s="39">
        <f t="shared" si="57"/>
        <v>0</v>
      </c>
      <c r="T43" s="43">
        <v>0</v>
      </c>
      <c r="U43" s="44">
        <f t="shared" si="58"/>
        <v>0</v>
      </c>
      <c r="V43" s="45">
        <f t="shared" si="59"/>
        <v>0</v>
      </c>
      <c r="W43" s="40">
        <v>0</v>
      </c>
      <c r="X43" s="38">
        <f t="shared" si="60"/>
        <v>0</v>
      </c>
      <c r="Y43" s="41">
        <f t="shared" si="61"/>
        <v>0</v>
      </c>
      <c r="Z43" s="48">
        <v>0</v>
      </c>
      <c r="AA43" s="44">
        <f t="shared" si="62"/>
        <v>0</v>
      </c>
      <c r="AB43" s="45">
        <f t="shared" si="63"/>
        <v>0</v>
      </c>
      <c r="AC43" s="40">
        <v>0</v>
      </c>
      <c r="AD43" s="38">
        <f t="shared" si="64"/>
        <v>0</v>
      </c>
      <c r="AE43" s="39">
        <f t="shared" si="65"/>
        <v>0</v>
      </c>
      <c r="AF43" s="40">
        <v>0</v>
      </c>
      <c r="AG43" s="38">
        <f t="shared" si="66"/>
        <v>0</v>
      </c>
      <c r="AH43" s="39">
        <f t="shared" si="67"/>
        <v>0</v>
      </c>
      <c r="AI43" s="40">
        <v>0</v>
      </c>
      <c r="AJ43" s="38">
        <f t="shared" si="68"/>
        <v>0</v>
      </c>
      <c r="AK43" s="49">
        <f t="shared" si="69"/>
        <v>0</v>
      </c>
      <c r="AL43" s="50"/>
      <c r="AM43" s="48">
        <v>0</v>
      </c>
      <c r="AN43" s="44">
        <f t="shared" si="70"/>
        <v>0</v>
      </c>
      <c r="AO43" s="45">
        <f t="shared" si="71"/>
        <v>0</v>
      </c>
      <c r="AP43" s="40">
        <v>0</v>
      </c>
      <c r="AQ43" s="38">
        <f t="shared" si="72"/>
        <v>0</v>
      </c>
      <c r="AR43" s="39">
        <f t="shared" si="73"/>
        <v>0</v>
      </c>
      <c r="AS43" s="40">
        <v>0</v>
      </c>
      <c r="AT43" s="38">
        <f t="shared" si="74"/>
        <v>0</v>
      </c>
      <c r="AU43" s="39">
        <f t="shared" si="75"/>
        <v>0</v>
      </c>
    </row>
    <row r="44" spans="1:47" ht="15" customHeight="1" x14ac:dyDescent="0.3">
      <c r="A44" s="17">
        <v>27</v>
      </c>
      <c r="B44" s="18" t="s">
        <v>67</v>
      </c>
      <c r="C44" s="51" t="s">
        <v>76</v>
      </c>
      <c r="D44" s="92" t="s">
        <v>24</v>
      </c>
      <c r="E44" s="18"/>
      <c r="F44" s="18">
        <v>1</v>
      </c>
      <c r="G44" s="18">
        <v>1</v>
      </c>
      <c r="H44" s="21"/>
      <c r="I44" s="22" t="s">
        <v>25</v>
      </c>
      <c r="J44" s="19" t="s">
        <v>77</v>
      </c>
      <c r="K44" s="37">
        <v>0</v>
      </c>
      <c r="L44" s="38">
        <f t="shared" si="52"/>
        <v>0</v>
      </c>
      <c r="M44" s="39">
        <f t="shared" si="53"/>
        <v>0</v>
      </c>
      <c r="N44" s="40">
        <v>0</v>
      </c>
      <c r="O44" s="38">
        <f t="shared" si="54"/>
        <v>0</v>
      </c>
      <c r="P44" s="41">
        <f t="shared" si="55"/>
        <v>0</v>
      </c>
      <c r="Q44" s="42">
        <v>10000</v>
      </c>
      <c r="R44" s="38">
        <f t="shared" si="56"/>
        <v>2500</v>
      </c>
      <c r="S44" s="39">
        <f t="shared" si="57"/>
        <v>12500</v>
      </c>
      <c r="T44" s="43">
        <v>67500</v>
      </c>
      <c r="U44" s="44">
        <f t="shared" si="58"/>
        <v>67500</v>
      </c>
      <c r="V44" s="45">
        <f t="shared" si="59"/>
        <v>135000</v>
      </c>
      <c r="W44" s="40">
        <v>0</v>
      </c>
      <c r="X44" s="38">
        <f t="shared" si="60"/>
        <v>0</v>
      </c>
      <c r="Y44" s="41">
        <f t="shared" si="61"/>
        <v>0</v>
      </c>
      <c r="Z44" s="48">
        <v>62500</v>
      </c>
      <c r="AA44" s="44">
        <f t="shared" si="62"/>
        <v>62500</v>
      </c>
      <c r="AB44" s="45">
        <f t="shared" si="63"/>
        <v>125000</v>
      </c>
      <c r="AC44" s="40">
        <v>0</v>
      </c>
      <c r="AD44" s="38">
        <f t="shared" si="64"/>
        <v>0</v>
      </c>
      <c r="AE44" s="39">
        <f t="shared" si="65"/>
        <v>0</v>
      </c>
      <c r="AF44" s="40">
        <v>0</v>
      </c>
      <c r="AG44" s="38">
        <f t="shared" si="66"/>
        <v>0</v>
      </c>
      <c r="AH44" s="39">
        <f t="shared" si="67"/>
        <v>0</v>
      </c>
      <c r="AI44" s="40">
        <v>2500</v>
      </c>
      <c r="AJ44" s="38">
        <f t="shared" si="68"/>
        <v>625</v>
      </c>
      <c r="AK44" s="49">
        <f t="shared" si="69"/>
        <v>3125</v>
      </c>
      <c r="AL44" s="50" t="s">
        <v>146</v>
      </c>
      <c r="AM44" s="48">
        <v>0</v>
      </c>
      <c r="AN44" s="44">
        <f t="shared" si="70"/>
        <v>0</v>
      </c>
      <c r="AO44" s="45">
        <f t="shared" si="71"/>
        <v>0</v>
      </c>
      <c r="AP44" s="40">
        <v>0</v>
      </c>
      <c r="AQ44" s="38">
        <f t="shared" si="72"/>
        <v>0</v>
      </c>
      <c r="AR44" s="39">
        <f t="shared" si="73"/>
        <v>0</v>
      </c>
      <c r="AS44" s="40">
        <v>0</v>
      </c>
      <c r="AT44" s="38">
        <f t="shared" si="74"/>
        <v>0</v>
      </c>
      <c r="AU44" s="39">
        <f t="shared" si="75"/>
        <v>0</v>
      </c>
    </row>
    <row r="45" spans="1:47" ht="41.4" x14ac:dyDescent="0.3">
      <c r="A45" s="17">
        <v>28</v>
      </c>
      <c r="B45" s="18" t="s">
        <v>67</v>
      </c>
      <c r="C45" s="19" t="s">
        <v>78</v>
      </c>
      <c r="D45" s="92" t="s">
        <v>34</v>
      </c>
      <c r="E45" s="18">
        <v>1</v>
      </c>
      <c r="F45" s="18">
        <v>1</v>
      </c>
      <c r="G45" s="18">
        <v>1</v>
      </c>
      <c r="H45" s="21"/>
      <c r="I45" s="22" t="s">
        <v>25</v>
      </c>
      <c r="J45" s="19" t="s">
        <v>30</v>
      </c>
      <c r="K45" s="37">
        <v>0</v>
      </c>
      <c r="L45" s="38">
        <f t="shared" si="52"/>
        <v>0</v>
      </c>
      <c r="M45" s="39">
        <f t="shared" si="53"/>
        <v>0</v>
      </c>
      <c r="N45" s="40">
        <v>0</v>
      </c>
      <c r="O45" s="38">
        <f t="shared" si="54"/>
        <v>0</v>
      </c>
      <c r="P45" s="41">
        <f t="shared" si="55"/>
        <v>0</v>
      </c>
      <c r="Q45" s="42">
        <v>0</v>
      </c>
      <c r="R45" s="38">
        <f t="shared" si="56"/>
        <v>0</v>
      </c>
      <c r="S45" s="39">
        <f t="shared" si="57"/>
        <v>0</v>
      </c>
      <c r="T45" s="43">
        <v>120000</v>
      </c>
      <c r="U45" s="44">
        <f t="shared" si="58"/>
        <v>120000</v>
      </c>
      <c r="V45" s="45">
        <f t="shared" si="59"/>
        <v>240000</v>
      </c>
      <c r="W45" s="40">
        <v>0</v>
      </c>
      <c r="X45" s="38">
        <f t="shared" si="60"/>
        <v>0</v>
      </c>
      <c r="Y45" s="41">
        <f t="shared" si="61"/>
        <v>0</v>
      </c>
      <c r="Z45" s="48">
        <v>115000</v>
      </c>
      <c r="AA45" s="44">
        <f t="shared" si="62"/>
        <v>115000</v>
      </c>
      <c r="AB45" s="45">
        <f t="shared" si="63"/>
        <v>230000</v>
      </c>
      <c r="AC45" s="40">
        <v>0</v>
      </c>
      <c r="AD45" s="38">
        <f t="shared" si="64"/>
        <v>0</v>
      </c>
      <c r="AE45" s="39">
        <f t="shared" si="65"/>
        <v>0</v>
      </c>
      <c r="AF45" s="40">
        <v>0</v>
      </c>
      <c r="AG45" s="38">
        <f t="shared" si="66"/>
        <v>0</v>
      </c>
      <c r="AH45" s="39">
        <f t="shared" si="67"/>
        <v>0</v>
      </c>
      <c r="AI45" s="40">
        <v>0</v>
      </c>
      <c r="AJ45" s="38">
        <f t="shared" si="68"/>
        <v>0</v>
      </c>
      <c r="AK45" s="49">
        <f t="shared" si="69"/>
        <v>0</v>
      </c>
      <c r="AL45" s="50" t="s">
        <v>146</v>
      </c>
      <c r="AM45" s="48">
        <v>0</v>
      </c>
      <c r="AN45" s="44">
        <f t="shared" si="70"/>
        <v>0</v>
      </c>
      <c r="AO45" s="45">
        <f t="shared" si="71"/>
        <v>0</v>
      </c>
      <c r="AP45" s="40">
        <v>0</v>
      </c>
      <c r="AQ45" s="38">
        <f t="shared" si="72"/>
        <v>0</v>
      </c>
      <c r="AR45" s="39">
        <f t="shared" si="73"/>
        <v>0</v>
      </c>
      <c r="AS45" s="40">
        <v>0</v>
      </c>
      <c r="AT45" s="38">
        <f t="shared" si="74"/>
        <v>0</v>
      </c>
      <c r="AU45" s="39">
        <f t="shared" si="75"/>
        <v>0</v>
      </c>
    </row>
    <row r="46" spans="1:47" ht="27.6" hidden="1" x14ac:dyDescent="0.3">
      <c r="A46" s="17">
        <v>29</v>
      </c>
      <c r="B46" s="18" t="s">
        <v>67</v>
      </c>
      <c r="C46" s="19" t="s">
        <v>79</v>
      </c>
      <c r="D46" s="92" t="s">
        <v>24</v>
      </c>
      <c r="E46" s="18"/>
      <c r="F46" s="18">
        <v>1</v>
      </c>
      <c r="G46" s="18"/>
      <c r="H46" s="21"/>
      <c r="I46" s="22" t="s">
        <v>25</v>
      </c>
      <c r="J46" s="19" t="s">
        <v>80</v>
      </c>
      <c r="K46" s="37">
        <v>0</v>
      </c>
      <c r="L46" s="38">
        <f t="shared" si="52"/>
        <v>0</v>
      </c>
      <c r="M46" s="39">
        <f t="shared" si="53"/>
        <v>0</v>
      </c>
      <c r="N46" s="40">
        <v>0</v>
      </c>
      <c r="O46" s="38">
        <f t="shared" si="54"/>
        <v>0</v>
      </c>
      <c r="P46" s="41">
        <f t="shared" si="55"/>
        <v>0</v>
      </c>
      <c r="Q46" s="42">
        <v>42797</v>
      </c>
      <c r="R46" s="38">
        <f t="shared" si="56"/>
        <v>10699.25</v>
      </c>
      <c r="S46" s="39">
        <f t="shared" si="57"/>
        <v>53496.25</v>
      </c>
      <c r="T46" s="43">
        <v>151576</v>
      </c>
      <c r="U46" s="44">
        <f t="shared" si="58"/>
        <v>151576</v>
      </c>
      <c r="V46" s="45">
        <f t="shared" si="59"/>
        <v>303152</v>
      </c>
      <c r="W46" s="40">
        <v>0</v>
      </c>
      <c r="X46" s="38">
        <f t="shared" si="60"/>
        <v>0</v>
      </c>
      <c r="Y46" s="41">
        <f t="shared" si="61"/>
        <v>0</v>
      </c>
      <c r="Z46" s="48">
        <v>0</v>
      </c>
      <c r="AA46" s="44">
        <f t="shared" si="62"/>
        <v>0</v>
      </c>
      <c r="AB46" s="45">
        <f t="shared" si="63"/>
        <v>0</v>
      </c>
      <c r="AC46" s="40">
        <v>0</v>
      </c>
      <c r="AD46" s="38">
        <f t="shared" si="64"/>
        <v>0</v>
      </c>
      <c r="AE46" s="39">
        <f t="shared" si="65"/>
        <v>0</v>
      </c>
      <c r="AF46" s="40">
        <v>0</v>
      </c>
      <c r="AG46" s="38">
        <f t="shared" si="66"/>
        <v>0</v>
      </c>
      <c r="AH46" s="39">
        <f t="shared" si="67"/>
        <v>0</v>
      </c>
      <c r="AI46" s="40">
        <v>0</v>
      </c>
      <c r="AJ46" s="38">
        <f t="shared" si="68"/>
        <v>0</v>
      </c>
      <c r="AK46" s="49">
        <f t="shared" si="69"/>
        <v>0</v>
      </c>
      <c r="AL46" s="50"/>
      <c r="AM46" s="48">
        <v>0</v>
      </c>
      <c r="AN46" s="44">
        <f t="shared" si="70"/>
        <v>0</v>
      </c>
      <c r="AO46" s="45">
        <f t="shared" si="71"/>
        <v>0</v>
      </c>
      <c r="AP46" s="40">
        <v>0</v>
      </c>
      <c r="AQ46" s="38">
        <f t="shared" si="72"/>
        <v>0</v>
      </c>
      <c r="AR46" s="39">
        <f t="shared" si="73"/>
        <v>0</v>
      </c>
      <c r="AS46" s="40">
        <v>0</v>
      </c>
      <c r="AT46" s="38">
        <f t="shared" si="74"/>
        <v>0</v>
      </c>
      <c r="AU46" s="39">
        <f t="shared" si="75"/>
        <v>0</v>
      </c>
    </row>
    <row r="47" spans="1:47" ht="27" hidden="1" customHeight="1" x14ac:dyDescent="0.3">
      <c r="A47" s="17">
        <v>30</v>
      </c>
      <c r="B47" s="18" t="s">
        <v>67</v>
      </c>
      <c r="C47" s="51" t="s">
        <v>81</v>
      </c>
      <c r="D47" s="93" t="s">
        <v>24</v>
      </c>
      <c r="E47" s="18">
        <v>1</v>
      </c>
      <c r="F47" s="18"/>
      <c r="G47" s="18"/>
      <c r="H47" s="21"/>
      <c r="I47" s="22" t="s">
        <v>25</v>
      </c>
      <c r="J47" s="19" t="s">
        <v>82</v>
      </c>
      <c r="K47" s="37">
        <v>0</v>
      </c>
      <c r="L47" s="38">
        <f t="shared" si="52"/>
        <v>0</v>
      </c>
      <c r="M47" s="39">
        <f t="shared" si="53"/>
        <v>0</v>
      </c>
      <c r="N47" s="40">
        <v>65000</v>
      </c>
      <c r="O47" s="38">
        <f t="shared" si="54"/>
        <v>16250</v>
      </c>
      <c r="P47" s="41">
        <f t="shared" si="55"/>
        <v>81250</v>
      </c>
      <c r="Q47" s="42">
        <v>0</v>
      </c>
      <c r="R47" s="38">
        <f t="shared" si="56"/>
        <v>0</v>
      </c>
      <c r="S47" s="39">
        <f t="shared" si="57"/>
        <v>0</v>
      </c>
      <c r="T47" s="43">
        <v>0</v>
      </c>
      <c r="U47" s="44">
        <f t="shared" si="58"/>
        <v>0</v>
      </c>
      <c r="V47" s="45">
        <f t="shared" si="59"/>
        <v>0</v>
      </c>
      <c r="W47" s="40">
        <v>0</v>
      </c>
      <c r="X47" s="38">
        <f t="shared" si="60"/>
        <v>0</v>
      </c>
      <c r="Y47" s="41">
        <f t="shared" si="61"/>
        <v>0</v>
      </c>
      <c r="Z47" s="48">
        <v>0</v>
      </c>
      <c r="AA47" s="44">
        <f t="shared" si="62"/>
        <v>0</v>
      </c>
      <c r="AB47" s="45">
        <f t="shared" si="63"/>
        <v>0</v>
      </c>
      <c r="AC47" s="40">
        <v>0</v>
      </c>
      <c r="AD47" s="38">
        <f t="shared" si="64"/>
        <v>0</v>
      </c>
      <c r="AE47" s="39">
        <f t="shared" si="65"/>
        <v>0</v>
      </c>
      <c r="AF47" s="40">
        <v>0</v>
      </c>
      <c r="AG47" s="38">
        <f t="shared" si="66"/>
        <v>0</v>
      </c>
      <c r="AH47" s="39">
        <f t="shared" si="67"/>
        <v>0</v>
      </c>
      <c r="AI47" s="40">
        <v>0</v>
      </c>
      <c r="AJ47" s="38">
        <f t="shared" si="68"/>
        <v>0</v>
      </c>
      <c r="AK47" s="49">
        <f t="shared" si="69"/>
        <v>0</v>
      </c>
      <c r="AL47" s="50"/>
      <c r="AM47" s="48">
        <v>0</v>
      </c>
      <c r="AN47" s="44">
        <f t="shared" si="70"/>
        <v>0</v>
      </c>
      <c r="AO47" s="45">
        <f t="shared" si="71"/>
        <v>0</v>
      </c>
      <c r="AP47" s="40">
        <v>0</v>
      </c>
      <c r="AQ47" s="38">
        <f t="shared" si="72"/>
        <v>0</v>
      </c>
      <c r="AR47" s="39">
        <f t="shared" si="73"/>
        <v>0</v>
      </c>
      <c r="AS47" s="40">
        <v>0</v>
      </c>
      <c r="AT47" s="38">
        <f t="shared" si="74"/>
        <v>0</v>
      </c>
      <c r="AU47" s="39">
        <f t="shared" si="75"/>
        <v>0</v>
      </c>
    </row>
    <row r="48" spans="1:47" ht="27.75" hidden="1" customHeight="1" x14ac:dyDescent="0.3">
      <c r="A48" s="17">
        <v>31</v>
      </c>
      <c r="B48" s="18" t="s">
        <v>67</v>
      </c>
      <c r="C48" s="19" t="s">
        <v>83</v>
      </c>
      <c r="D48" s="92" t="s">
        <v>24</v>
      </c>
      <c r="E48" s="18"/>
      <c r="F48" s="18">
        <v>1</v>
      </c>
      <c r="G48" s="18"/>
      <c r="H48" s="21"/>
      <c r="I48" s="22" t="s">
        <v>25</v>
      </c>
      <c r="J48" s="19" t="s">
        <v>84</v>
      </c>
      <c r="K48" s="37">
        <v>0</v>
      </c>
      <c r="L48" s="38">
        <f t="shared" si="52"/>
        <v>0</v>
      </c>
      <c r="M48" s="39">
        <f t="shared" si="53"/>
        <v>0</v>
      </c>
      <c r="N48" s="40">
        <v>0</v>
      </c>
      <c r="O48" s="38">
        <f t="shared" si="54"/>
        <v>0</v>
      </c>
      <c r="P48" s="41">
        <f t="shared" si="55"/>
        <v>0</v>
      </c>
      <c r="Q48" s="42">
        <v>0</v>
      </c>
      <c r="R48" s="38">
        <f t="shared" si="56"/>
        <v>0</v>
      </c>
      <c r="S48" s="39">
        <f t="shared" si="57"/>
        <v>0</v>
      </c>
      <c r="T48" s="43">
        <v>860000</v>
      </c>
      <c r="U48" s="44">
        <f t="shared" si="58"/>
        <v>860000</v>
      </c>
      <c r="V48" s="45">
        <f t="shared" si="59"/>
        <v>1720000</v>
      </c>
      <c r="W48" s="40">
        <v>440000</v>
      </c>
      <c r="X48" s="38">
        <f t="shared" si="60"/>
        <v>110000</v>
      </c>
      <c r="Y48" s="41">
        <f t="shared" si="61"/>
        <v>550000</v>
      </c>
      <c r="Z48" s="48">
        <v>0</v>
      </c>
      <c r="AA48" s="44">
        <f t="shared" si="62"/>
        <v>0</v>
      </c>
      <c r="AB48" s="45">
        <f t="shared" si="63"/>
        <v>0</v>
      </c>
      <c r="AC48" s="40">
        <v>0</v>
      </c>
      <c r="AD48" s="38">
        <f t="shared" si="64"/>
        <v>0</v>
      </c>
      <c r="AE48" s="39">
        <f t="shared" si="65"/>
        <v>0</v>
      </c>
      <c r="AF48" s="40">
        <v>0</v>
      </c>
      <c r="AG48" s="38">
        <f t="shared" si="66"/>
        <v>0</v>
      </c>
      <c r="AH48" s="39">
        <f t="shared" si="67"/>
        <v>0</v>
      </c>
      <c r="AI48" s="40">
        <v>0</v>
      </c>
      <c r="AJ48" s="38">
        <f t="shared" si="68"/>
        <v>0</v>
      </c>
      <c r="AK48" s="49">
        <f t="shared" si="69"/>
        <v>0</v>
      </c>
      <c r="AL48" s="50"/>
      <c r="AM48" s="48">
        <v>0</v>
      </c>
      <c r="AN48" s="44">
        <f t="shared" si="70"/>
        <v>0</v>
      </c>
      <c r="AO48" s="45">
        <f t="shared" si="71"/>
        <v>0</v>
      </c>
      <c r="AP48" s="40">
        <v>0</v>
      </c>
      <c r="AQ48" s="38">
        <f t="shared" si="72"/>
        <v>0</v>
      </c>
      <c r="AR48" s="39">
        <f t="shared" si="73"/>
        <v>0</v>
      </c>
      <c r="AS48" s="40">
        <v>0</v>
      </c>
      <c r="AT48" s="38">
        <f t="shared" si="74"/>
        <v>0</v>
      </c>
      <c r="AU48" s="39">
        <f t="shared" si="75"/>
        <v>0</v>
      </c>
    </row>
    <row r="49" spans="1:47" ht="13.5" customHeight="1" x14ac:dyDescent="0.3">
      <c r="A49" s="17">
        <v>32</v>
      </c>
      <c r="B49" s="18" t="s">
        <v>67</v>
      </c>
      <c r="C49" s="19" t="s">
        <v>85</v>
      </c>
      <c r="D49" s="92" t="s">
        <v>24</v>
      </c>
      <c r="E49" s="18"/>
      <c r="F49" s="18"/>
      <c r="G49" s="18">
        <v>1</v>
      </c>
      <c r="H49" s="21"/>
      <c r="I49" s="22" t="s">
        <v>25</v>
      </c>
      <c r="J49" s="19" t="s">
        <v>86</v>
      </c>
      <c r="K49" s="37">
        <v>0</v>
      </c>
      <c r="L49" s="38">
        <f t="shared" si="52"/>
        <v>0</v>
      </c>
      <c r="M49" s="39">
        <f t="shared" si="53"/>
        <v>0</v>
      </c>
      <c r="N49" s="40">
        <v>0</v>
      </c>
      <c r="O49" s="38">
        <f t="shared" si="54"/>
        <v>0</v>
      </c>
      <c r="P49" s="41">
        <f t="shared" si="55"/>
        <v>0</v>
      </c>
      <c r="Q49" s="42">
        <v>0</v>
      </c>
      <c r="R49" s="38">
        <f t="shared" si="56"/>
        <v>0</v>
      </c>
      <c r="S49" s="39">
        <f t="shared" si="57"/>
        <v>0</v>
      </c>
      <c r="T49" s="43">
        <v>0</v>
      </c>
      <c r="U49" s="44">
        <f t="shared" si="58"/>
        <v>0</v>
      </c>
      <c r="V49" s="45">
        <f t="shared" si="59"/>
        <v>0</v>
      </c>
      <c r="W49" s="40">
        <v>0</v>
      </c>
      <c r="X49" s="38">
        <f t="shared" si="60"/>
        <v>0</v>
      </c>
      <c r="Y49" s="41">
        <f t="shared" si="61"/>
        <v>0</v>
      </c>
      <c r="Z49" s="48">
        <v>12300</v>
      </c>
      <c r="AA49" s="44">
        <f t="shared" si="62"/>
        <v>12300</v>
      </c>
      <c r="AB49" s="45">
        <f t="shared" si="63"/>
        <v>24600</v>
      </c>
      <c r="AC49" s="40">
        <v>0</v>
      </c>
      <c r="AD49" s="38">
        <f t="shared" si="64"/>
        <v>0</v>
      </c>
      <c r="AE49" s="39">
        <f t="shared" si="65"/>
        <v>0</v>
      </c>
      <c r="AF49" s="40">
        <v>0</v>
      </c>
      <c r="AG49" s="38">
        <f t="shared" si="66"/>
        <v>0</v>
      </c>
      <c r="AH49" s="39">
        <f t="shared" si="67"/>
        <v>0</v>
      </c>
      <c r="AI49" s="40">
        <v>0</v>
      </c>
      <c r="AJ49" s="38">
        <f t="shared" si="68"/>
        <v>0</v>
      </c>
      <c r="AK49" s="49">
        <f t="shared" si="69"/>
        <v>0</v>
      </c>
      <c r="AL49" s="50" t="s">
        <v>146</v>
      </c>
      <c r="AM49" s="48">
        <v>0</v>
      </c>
      <c r="AN49" s="44">
        <f t="shared" si="70"/>
        <v>0</v>
      </c>
      <c r="AO49" s="45">
        <f t="shared" si="71"/>
        <v>0</v>
      </c>
      <c r="AP49" s="40">
        <v>0</v>
      </c>
      <c r="AQ49" s="38">
        <f t="shared" si="72"/>
        <v>0</v>
      </c>
      <c r="AR49" s="39">
        <f t="shared" si="73"/>
        <v>0</v>
      </c>
      <c r="AS49" s="40">
        <v>0</v>
      </c>
      <c r="AT49" s="38">
        <f t="shared" si="74"/>
        <v>0</v>
      </c>
      <c r="AU49" s="39">
        <f t="shared" si="75"/>
        <v>0</v>
      </c>
    </row>
    <row r="50" spans="1:47" ht="27" hidden="1" customHeight="1" x14ac:dyDescent="0.3">
      <c r="A50" s="17">
        <v>33</v>
      </c>
      <c r="B50" s="18" t="s">
        <v>67</v>
      </c>
      <c r="C50" s="19" t="s">
        <v>87</v>
      </c>
      <c r="D50" s="92" t="s">
        <v>24</v>
      </c>
      <c r="E50" s="18">
        <v>1</v>
      </c>
      <c r="F50" s="18"/>
      <c r="G50" s="18"/>
      <c r="H50" s="21"/>
      <c r="I50" s="22" t="s">
        <v>25</v>
      </c>
      <c r="J50" s="19" t="s">
        <v>88</v>
      </c>
      <c r="K50" s="37">
        <v>52000</v>
      </c>
      <c r="L50" s="38">
        <f t="shared" si="52"/>
        <v>13000</v>
      </c>
      <c r="M50" s="39">
        <f t="shared" si="53"/>
        <v>65000</v>
      </c>
      <c r="N50" s="40">
        <v>0</v>
      </c>
      <c r="O50" s="38">
        <f t="shared" si="54"/>
        <v>0</v>
      </c>
      <c r="P50" s="41">
        <f t="shared" si="55"/>
        <v>0</v>
      </c>
      <c r="Q50" s="42">
        <v>0</v>
      </c>
      <c r="R50" s="38">
        <f t="shared" si="56"/>
        <v>0</v>
      </c>
      <c r="S50" s="39">
        <f t="shared" si="57"/>
        <v>0</v>
      </c>
      <c r="T50" s="43">
        <v>0</v>
      </c>
      <c r="U50" s="44">
        <f t="shared" si="58"/>
        <v>0</v>
      </c>
      <c r="V50" s="45">
        <f t="shared" si="59"/>
        <v>0</v>
      </c>
      <c r="W50" s="40">
        <v>0</v>
      </c>
      <c r="X50" s="38">
        <f t="shared" si="60"/>
        <v>0</v>
      </c>
      <c r="Y50" s="41">
        <f t="shared" si="61"/>
        <v>0</v>
      </c>
      <c r="Z50" s="48">
        <v>0</v>
      </c>
      <c r="AA50" s="44">
        <f t="shared" si="62"/>
        <v>0</v>
      </c>
      <c r="AB50" s="45">
        <f t="shared" si="63"/>
        <v>0</v>
      </c>
      <c r="AC50" s="40">
        <v>0</v>
      </c>
      <c r="AD50" s="38">
        <f t="shared" si="64"/>
        <v>0</v>
      </c>
      <c r="AE50" s="39">
        <f t="shared" si="65"/>
        <v>0</v>
      </c>
      <c r="AF50" s="40">
        <v>0</v>
      </c>
      <c r="AG50" s="38">
        <f t="shared" si="66"/>
        <v>0</v>
      </c>
      <c r="AH50" s="39">
        <f t="shared" si="67"/>
        <v>0</v>
      </c>
      <c r="AI50" s="40">
        <v>0</v>
      </c>
      <c r="AJ50" s="38">
        <f t="shared" si="68"/>
        <v>0</v>
      </c>
      <c r="AK50" s="49">
        <f t="shared" si="69"/>
        <v>0</v>
      </c>
      <c r="AL50" s="50"/>
      <c r="AM50" s="48">
        <v>0</v>
      </c>
      <c r="AN50" s="44">
        <f t="shared" si="70"/>
        <v>0</v>
      </c>
      <c r="AO50" s="45">
        <f t="shared" si="71"/>
        <v>0</v>
      </c>
      <c r="AP50" s="40">
        <v>0</v>
      </c>
      <c r="AQ50" s="38">
        <f t="shared" si="72"/>
        <v>0</v>
      </c>
      <c r="AR50" s="39">
        <f t="shared" si="73"/>
        <v>0</v>
      </c>
      <c r="AS50" s="40">
        <v>0</v>
      </c>
      <c r="AT50" s="38">
        <f t="shared" si="74"/>
        <v>0</v>
      </c>
      <c r="AU50" s="39">
        <f t="shared" si="75"/>
        <v>0</v>
      </c>
    </row>
    <row r="51" spans="1:47" ht="12.75" hidden="1" customHeight="1" x14ac:dyDescent="0.3">
      <c r="A51" s="17">
        <v>34</v>
      </c>
      <c r="B51" s="18" t="s">
        <v>67</v>
      </c>
      <c r="C51" s="19" t="s">
        <v>89</v>
      </c>
      <c r="D51" s="92" t="s">
        <v>24</v>
      </c>
      <c r="E51" s="18"/>
      <c r="F51" s="18">
        <v>1</v>
      </c>
      <c r="G51" s="18"/>
      <c r="H51" s="21"/>
      <c r="I51" s="85"/>
      <c r="J51" s="86"/>
      <c r="K51" s="37">
        <v>0</v>
      </c>
      <c r="L51" s="38">
        <f t="shared" si="52"/>
        <v>0</v>
      </c>
      <c r="M51" s="39">
        <f t="shared" si="53"/>
        <v>0</v>
      </c>
      <c r="N51" s="40">
        <v>0</v>
      </c>
      <c r="O51" s="38">
        <f t="shared" si="54"/>
        <v>0</v>
      </c>
      <c r="P51" s="41">
        <f t="shared" si="55"/>
        <v>0</v>
      </c>
      <c r="Q51" s="42">
        <v>134318</v>
      </c>
      <c r="R51" s="38">
        <f t="shared" si="56"/>
        <v>33579.5</v>
      </c>
      <c r="S51" s="39">
        <f t="shared" si="57"/>
        <v>167897.5</v>
      </c>
      <c r="T51" s="43">
        <v>309816</v>
      </c>
      <c r="U51" s="44">
        <f t="shared" si="58"/>
        <v>309816</v>
      </c>
      <c r="V51" s="45">
        <f t="shared" si="59"/>
        <v>619632</v>
      </c>
      <c r="W51" s="40">
        <v>563400</v>
      </c>
      <c r="X51" s="38">
        <f t="shared" si="60"/>
        <v>140850</v>
      </c>
      <c r="Y51" s="41">
        <f t="shared" si="61"/>
        <v>704250</v>
      </c>
      <c r="Z51" s="48">
        <v>0</v>
      </c>
      <c r="AA51" s="44">
        <f t="shared" si="62"/>
        <v>0</v>
      </c>
      <c r="AB51" s="45">
        <f t="shared" si="63"/>
        <v>0</v>
      </c>
      <c r="AC51" s="40">
        <v>0</v>
      </c>
      <c r="AD51" s="38">
        <f t="shared" si="64"/>
        <v>0</v>
      </c>
      <c r="AE51" s="39">
        <f t="shared" si="65"/>
        <v>0</v>
      </c>
      <c r="AF51" s="40">
        <v>0</v>
      </c>
      <c r="AG51" s="38">
        <f t="shared" si="66"/>
        <v>0</v>
      </c>
      <c r="AH51" s="39">
        <f t="shared" si="67"/>
        <v>0</v>
      </c>
      <c r="AI51" s="40">
        <v>0</v>
      </c>
      <c r="AJ51" s="38">
        <f t="shared" si="68"/>
        <v>0</v>
      </c>
      <c r="AK51" s="49">
        <f t="shared" si="69"/>
        <v>0</v>
      </c>
      <c r="AL51" s="50"/>
      <c r="AM51" s="48">
        <v>0</v>
      </c>
      <c r="AN51" s="44">
        <f t="shared" si="70"/>
        <v>0</v>
      </c>
      <c r="AO51" s="45">
        <f t="shared" si="71"/>
        <v>0</v>
      </c>
      <c r="AP51" s="40">
        <v>0</v>
      </c>
      <c r="AQ51" s="38">
        <f t="shared" si="72"/>
        <v>0</v>
      </c>
      <c r="AR51" s="39">
        <f t="shared" si="73"/>
        <v>0</v>
      </c>
      <c r="AS51" s="40">
        <v>0</v>
      </c>
      <c r="AT51" s="38">
        <f t="shared" si="74"/>
        <v>0</v>
      </c>
      <c r="AU51" s="39">
        <f t="shared" si="75"/>
        <v>0</v>
      </c>
    </row>
    <row r="52" spans="1:47" ht="12.75" customHeight="1" x14ac:dyDescent="0.3">
      <c r="A52" s="17">
        <v>35</v>
      </c>
      <c r="B52" s="18" t="s">
        <v>67</v>
      </c>
      <c r="C52" s="19" t="s">
        <v>90</v>
      </c>
      <c r="D52" s="19" t="s">
        <v>24</v>
      </c>
      <c r="E52" s="18"/>
      <c r="F52" s="18">
        <v>1</v>
      </c>
      <c r="G52" s="18">
        <v>1</v>
      </c>
      <c r="H52" s="21"/>
      <c r="I52" s="85"/>
      <c r="J52" s="86"/>
      <c r="K52" s="37">
        <v>0</v>
      </c>
      <c r="L52" s="38">
        <f t="shared" si="52"/>
        <v>0</v>
      </c>
      <c r="M52" s="39">
        <f t="shared" si="53"/>
        <v>0</v>
      </c>
      <c r="N52" s="40">
        <v>0</v>
      </c>
      <c r="O52" s="38">
        <f t="shared" si="54"/>
        <v>0</v>
      </c>
      <c r="P52" s="41">
        <f t="shared" si="55"/>
        <v>0</v>
      </c>
      <c r="Q52" s="42">
        <v>130235</v>
      </c>
      <c r="R52" s="38">
        <f t="shared" si="56"/>
        <v>32558.75</v>
      </c>
      <c r="S52" s="39">
        <f t="shared" si="57"/>
        <v>162793.75</v>
      </c>
      <c r="T52" s="43">
        <v>1294875</v>
      </c>
      <c r="U52" s="44">
        <f t="shared" si="58"/>
        <v>1294875</v>
      </c>
      <c r="V52" s="45">
        <f t="shared" si="59"/>
        <v>2589750</v>
      </c>
      <c r="W52" s="40">
        <v>473600</v>
      </c>
      <c r="X52" s="38">
        <f t="shared" si="60"/>
        <v>118400</v>
      </c>
      <c r="Y52" s="41">
        <f t="shared" si="61"/>
        <v>592000</v>
      </c>
      <c r="Z52" s="48">
        <v>68832</v>
      </c>
      <c r="AA52" s="44">
        <f t="shared" si="62"/>
        <v>68832</v>
      </c>
      <c r="AB52" s="45">
        <f t="shared" si="63"/>
        <v>137664</v>
      </c>
      <c r="AC52" s="40">
        <v>0</v>
      </c>
      <c r="AD52" s="38">
        <f t="shared" si="64"/>
        <v>0</v>
      </c>
      <c r="AE52" s="39">
        <f t="shared" si="65"/>
        <v>0</v>
      </c>
      <c r="AF52" s="40">
        <v>0</v>
      </c>
      <c r="AG52" s="38">
        <f t="shared" si="66"/>
        <v>0</v>
      </c>
      <c r="AH52" s="39">
        <f t="shared" si="67"/>
        <v>0</v>
      </c>
      <c r="AI52" s="40">
        <v>0</v>
      </c>
      <c r="AJ52" s="38">
        <f t="shared" si="68"/>
        <v>0</v>
      </c>
      <c r="AK52" s="49">
        <f t="shared" si="69"/>
        <v>0</v>
      </c>
      <c r="AL52" s="50" t="s">
        <v>146</v>
      </c>
      <c r="AM52" s="48">
        <v>0</v>
      </c>
      <c r="AN52" s="44">
        <f t="shared" si="70"/>
        <v>0</v>
      </c>
      <c r="AO52" s="45">
        <f t="shared" si="71"/>
        <v>0</v>
      </c>
      <c r="AP52" s="40">
        <v>0</v>
      </c>
      <c r="AQ52" s="38">
        <f t="shared" si="72"/>
        <v>0</v>
      </c>
      <c r="AR52" s="39">
        <f t="shared" si="73"/>
        <v>0</v>
      </c>
      <c r="AS52" s="40">
        <v>0</v>
      </c>
      <c r="AT52" s="38">
        <f t="shared" si="74"/>
        <v>0</v>
      </c>
      <c r="AU52" s="39">
        <f t="shared" si="75"/>
        <v>0</v>
      </c>
    </row>
    <row r="53" spans="1:47" s="84" customFormat="1" ht="12.75" customHeight="1" thickBot="1" x14ac:dyDescent="0.25">
      <c r="A53" s="66"/>
      <c r="B53" s="67" t="s">
        <v>67</v>
      </c>
      <c r="C53" s="68" t="s">
        <v>37</v>
      </c>
      <c r="D53" s="68"/>
      <c r="E53" s="67">
        <f>SUM(E38:E52)</f>
        <v>5</v>
      </c>
      <c r="F53" s="67">
        <f>SUM(F38:F52)</f>
        <v>10</v>
      </c>
      <c r="G53" s="67">
        <f>SUM(G38:G52)</f>
        <v>5</v>
      </c>
      <c r="H53" s="67">
        <f>SUM(H38:H52)</f>
        <v>1</v>
      </c>
      <c r="I53" s="66"/>
      <c r="J53" s="91"/>
      <c r="K53" s="72">
        <f>SUM(K38:K52)</f>
        <v>266500</v>
      </c>
      <c r="L53" s="72">
        <f>SUM(L47:L52)</f>
        <v>13000</v>
      </c>
      <c r="M53" s="72">
        <f>SUM(M47:M52)</f>
        <v>65000</v>
      </c>
      <c r="N53" s="72">
        <f t="shared" ref="N53:AU53" si="76">SUM(N38:N52)</f>
        <v>112600</v>
      </c>
      <c r="O53" s="72">
        <f t="shared" si="76"/>
        <v>28150</v>
      </c>
      <c r="P53" s="72">
        <f t="shared" si="76"/>
        <v>140750</v>
      </c>
      <c r="Q53" s="72">
        <f t="shared" si="76"/>
        <v>375966</v>
      </c>
      <c r="R53" s="72">
        <f t="shared" si="76"/>
        <v>93991.5</v>
      </c>
      <c r="S53" s="72">
        <f t="shared" si="76"/>
        <v>469957.5</v>
      </c>
      <c r="T53" s="72">
        <f t="shared" si="76"/>
        <v>3688329</v>
      </c>
      <c r="U53" s="72">
        <f t="shared" si="76"/>
        <v>3688329</v>
      </c>
      <c r="V53" s="72">
        <f t="shared" si="76"/>
        <v>7376658</v>
      </c>
      <c r="W53" s="72">
        <f t="shared" si="76"/>
        <v>2469976</v>
      </c>
      <c r="X53" s="72">
        <f t="shared" si="76"/>
        <v>617494</v>
      </c>
      <c r="Y53" s="72">
        <f t="shared" si="76"/>
        <v>3087470</v>
      </c>
      <c r="Z53" s="72">
        <f t="shared" si="76"/>
        <v>308632</v>
      </c>
      <c r="AA53" s="72">
        <f t="shared" si="76"/>
        <v>308632</v>
      </c>
      <c r="AB53" s="72">
        <f t="shared" si="76"/>
        <v>617264</v>
      </c>
      <c r="AC53" s="72">
        <f t="shared" si="76"/>
        <v>0</v>
      </c>
      <c r="AD53" s="72">
        <f t="shared" si="76"/>
        <v>0</v>
      </c>
      <c r="AE53" s="72">
        <f t="shared" si="76"/>
        <v>0</v>
      </c>
      <c r="AF53" s="72">
        <f t="shared" si="76"/>
        <v>0</v>
      </c>
      <c r="AG53" s="72">
        <f t="shared" si="76"/>
        <v>0</v>
      </c>
      <c r="AH53" s="72">
        <f t="shared" si="76"/>
        <v>0</v>
      </c>
      <c r="AI53" s="72">
        <f t="shared" si="76"/>
        <v>2500</v>
      </c>
      <c r="AJ53" s="72">
        <f t="shared" si="76"/>
        <v>625</v>
      </c>
      <c r="AK53" s="178">
        <f t="shared" si="76"/>
        <v>3125</v>
      </c>
      <c r="AL53" s="179"/>
      <c r="AM53" s="72">
        <f t="shared" si="76"/>
        <v>0</v>
      </c>
      <c r="AN53" s="72">
        <f t="shared" si="76"/>
        <v>0</v>
      </c>
      <c r="AO53" s="72">
        <f t="shared" si="76"/>
        <v>0</v>
      </c>
      <c r="AP53" s="72">
        <f t="shared" si="76"/>
        <v>0</v>
      </c>
      <c r="AQ53" s="72">
        <f t="shared" si="76"/>
        <v>0</v>
      </c>
      <c r="AR53" s="72">
        <f t="shared" si="76"/>
        <v>0</v>
      </c>
      <c r="AS53" s="72">
        <f t="shared" si="76"/>
        <v>0</v>
      </c>
      <c r="AT53" s="82">
        <f t="shared" si="76"/>
        <v>0</v>
      </c>
      <c r="AU53" s="82">
        <f t="shared" si="76"/>
        <v>0</v>
      </c>
    </row>
    <row r="54" spans="1:47" ht="12.75" customHeight="1" thickTop="1" x14ac:dyDescent="0.3">
      <c r="A54" s="17"/>
      <c r="B54" s="85"/>
      <c r="C54" s="95"/>
      <c r="D54" s="95"/>
      <c r="E54" s="85"/>
      <c r="F54" s="85"/>
      <c r="G54" s="85"/>
      <c r="H54" s="85"/>
      <c r="I54" s="85"/>
      <c r="J54" s="86"/>
      <c r="K54" s="87"/>
      <c r="L54" s="87"/>
      <c r="M54" s="87"/>
      <c r="N54" s="87"/>
      <c r="O54" s="87"/>
      <c r="P54" s="87"/>
      <c r="Q54" s="87"/>
      <c r="R54" s="87"/>
      <c r="S54" s="87"/>
      <c r="AL54" s="88"/>
    </row>
    <row r="55" spans="1:47" ht="15" customHeight="1" x14ac:dyDescent="0.3">
      <c r="A55" s="209" t="s">
        <v>2</v>
      </c>
      <c r="B55" s="211" t="s">
        <v>3</v>
      </c>
      <c r="C55" s="214" t="s">
        <v>4</v>
      </c>
      <c r="D55" s="233" t="s">
        <v>5</v>
      </c>
      <c r="E55" s="218">
        <v>5310</v>
      </c>
      <c r="F55" s="221">
        <v>5311</v>
      </c>
      <c r="G55" s="224">
        <v>5316</v>
      </c>
      <c r="H55" s="227">
        <v>5317</v>
      </c>
      <c r="I55" s="85"/>
      <c r="J55" s="86"/>
      <c r="K55" s="196" t="s">
        <v>7</v>
      </c>
      <c r="L55" s="197"/>
      <c r="M55" s="197"/>
      <c r="N55" s="197"/>
      <c r="O55" s="197"/>
      <c r="P55" s="198"/>
      <c r="Q55" s="199" t="s">
        <v>8</v>
      </c>
      <c r="R55" s="200"/>
      <c r="S55" s="200"/>
      <c r="T55" s="200"/>
      <c r="U55" s="200"/>
      <c r="V55" s="200"/>
      <c r="W55" s="201"/>
      <c r="X55" s="201"/>
      <c r="Y55" s="202"/>
      <c r="Z55" s="203" t="s">
        <v>9</v>
      </c>
      <c r="AA55" s="204"/>
      <c r="AB55" s="204"/>
      <c r="AC55" s="204"/>
      <c r="AD55" s="204"/>
      <c r="AE55" s="204"/>
      <c r="AF55" s="205"/>
      <c r="AG55" s="205"/>
      <c r="AH55" s="205"/>
      <c r="AI55" s="206"/>
      <c r="AJ55" s="206"/>
      <c r="AK55" s="243"/>
      <c r="AL55" s="9"/>
      <c r="AM55" s="244" t="s">
        <v>10</v>
      </c>
      <c r="AN55" s="240"/>
      <c r="AO55" s="240"/>
      <c r="AP55" s="240"/>
      <c r="AQ55" s="240"/>
      <c r="AR55" s="240"/>
      <c r="AS55" s="241"/>
      <c r="AT55" s="241"/>
      <c r="AU55" s="241"/>
    </row>
    <row r="56" spans="1:47" ht="12.75" customHeight="1" x14ac:dyDescent="0.3">
      <c r="A56" s="210"/>
      <c r="B56" s="212"/>
      <c r="C56" s="212"/>
      <c r="D56" s="234"/>
      <c r="E56" s="219"/>
      <c r="F56" s="222"/>
      <c r="G56" s="225"/>
      <c r="H56" s="228"/>
      <c r="I56" s="85"/>
      <c r="J56" s="86"/>
      <c r="K56" s="238" t="s">
        <v>12</v>
      </c>
      <c r="L56" s="237"/>
      <c r="M56" s="237"/>
      <c r="N56" s="238" t="s">
        <v>13</v>
      </c>
      <c r="O56" s="237"/>
      <c r="P56" s="245"/>
      <c r="Q56" s="236" t="s">
        <v>14</v>
      </c>
      <c r="R56" s="237"/>
      <c r="S56" s="237"/>
      <c r="T56" s="238" t="s">
        <v>15</v>
      </c>
      <c r="U56" s="237"/>
      <c r="V56" s="237"/>
      <c r="W56" s="238" t="s">
        <v>12</v>
      </c>
      <c r="X56" s="237"/>
      <c r="Y56" s="242"/>
      <c r="Z56" s="236" t="s">
        <v>15</v>
      </c>
      <c r="AA56" s="237"/>
      <c r="AB56" s="237"/>
      <c r="AC56" s="238" t="s">
        <v>12</v>
      </c>
      <c r="AD56" s="237"/>
      <c r="AE56" s="237"/>
      <c r="AF56" s="238" t="s">
        <v>38</v>
      </c>
      <c r="AG56" s="237"/>
      <c r="AH56" s="237"/>
      <c r="AI56" s="238" t="s">
        <v>17</v>
      </c>
      <c r="AJ56" s="237"/>
      <c r="AK56" s="242"/>
      <c r="AL56" s="89"/>
      <c r="AM56" s="236" t="s">
        <v>15</v>
      </c>
      <c r="AN56" s="237"/>
      <c r="AO56" s="237"/>
      <c r="AP56" s="238" t="s">
        <v>12</v>
      </c>
      <c r="AQ56" s="237"/>
      <c r="AR56" s="237"/>
      <c r="AS56" s="191" t="s">
        <v>16</v>
      </c>
      <c r="AT56" s="192"/>
      <c r="AU56" s="192"/>
    </row>
    <row r="57" spans="1:47" ht="12.75" customHeight="1" x14ac:dyDescent="0.3">
      <c r="A57" s="210"/>
      <c r="B57" s="213"/>
      <c r="C57" s="213"/>
      <c r="D57" s="235"/>
      <c r="E57" s="220"/>
      <c r="F57" s="223"/>
      <c r="G57" s="226"/>
      <c r="H57" s="229"/>
      <c r="I57" s="85"/>
      <c r="J57" s="86"/>
      <c r="K57" s="11" t="s">
        <v>19</v>
      </c>
      <c r="L57" s="11" t="s">
        <v>20</v>
      </c>
      <c r="M57" s="12" t="s">
        <v>21</v>
      </c>
      <c r="N57" s="11" t="s">
        <v>19</v>
      </c>
      <c r="O57" s="11" t="s">
        <v>20</v>
      </c>
      <c r="P57" s="13" t="s">
        <v>21</v>
      </c>
      <c r="Q57" s="14" t="s">
        <v>19</v>
      </c>
      <c r="R57" s="11" t="s">
        <v>20</v>
      </c>
      <c r="S57" s="12" t="s">
        <v>21</v>
      </c>
      <c r="T57" s="11" t="s">
        <v>19</v>
      </c>
      <c r="U57" s="11" t="s">
        <v>20</v>
      </c>
      <c r="V57" s="12" t="s">
        <v>21</v>
      </c>
      <c r="W57" s="11" t="s">
        <v>19</v>
      </c>
      <c r="X57" s="11" t="s">
        <v>20</v>
      </c>
      <c r="Y57" s="15" t="s">
        <v>21</v>
      </c>
      <c r="Z57" s="14" t="s">
        <v>19</v>
      </c>
      <c r="AA57" s="11" t="s">
        <v>20</v>
      </c>
      <c r="AB57" s="12" t="s">
        <v>21</v>
      </c>
      <c r="AC57" s="11" t="s">
        <v>19</v>
      </c>
      <c r="AD57" s="11" t="s">
        <v>20</v>
      </c>
      <c r="AE57" s="12" t="s">
        <v>21</v>
      </c>
      <c r="AF57" s="11" t="s">
        <v>19</v>
      </c>
      <c r="AG57" s="11" t="s">
        <v>20</v>
      </c>
      <c r="AH57" s="12" t="s">
        <v>21</v>
      </c>
      <c r="AI57" s="11" t="s">
        <v>19</v>
      </c>
      <c r="AJ57" s="11" t="s">
        <v>20</v>
      </c>
      <c r="AK57" s="15" t="s">
        <v>21</v>
      </c>
      <c r="AL57" s="16"/>
      <c r="AM57" s="14" t="s">
        <v>19</v>
      </c>
      <c r="AN57" s="11" t="s">
        <v>20</v>
      </c>
      <c r="AO57" s="12" t="s">
        <v>21</v>
      </c>
      <c r="AP57" s="11" t="s">
        <v>19</v>
      </c>
      <c r="AQ57" s="11" t="s">
        <v>20</v>
      </c>
      <c r="AR57" s="12" t="s">
        <v>21</v>
      </c>
      <c r="AS57" s="11" t="s">
        <v>19</v>
      </c>
      <c r="AT57" s="11" t="s">
        <v>20</v>
      </c>
      <c r="AU57" s="12" t="s">
        <v>21</v>
      </c>
    </row>
    <row r="58" spans="1:47" ht="27.6" x14ac:dyDescent="0.3">
      <c r="A58" s="17">
        <v>36</v>
      </c>
      <c r="B58" s="18" t="s">
        <v>91</v>
      </c>
      <c r="C58" s="19" t="s">
        <v>92</v>
      </c>
      <c r="D58" s="92" t="s">
        <v>34</v>
      </c>
      <c r="E58" s="18"/>
      <c r="F58" s="18"/>
      <c r="G58" s="18">
        <v>1</v>
      </c>
      <c r="H58" s="21"/>
      <c r="I58" s="22" t="s">
        <v>25</v>
      </c>
      <c r="J58" s="19" t="s">
        <v>93</v>
      </c>
      <c r="K58" s="37">
        <v>0</v>
      </c>
      <c r="L58" s="38">
        <f t="shared" ref="L58:L63" si="77">((K58/0.8)*0.2)</f>
        <v>0</v>
      </c>
      <c r="M58" s="39">
        <f t="shared" ref="M58:M63" si="78">(K58/0.8)</f>
        <v>0</v>
      </c>
      <c r="N58" s="40">
        <v>0</v>
      </c>
      <c r="O58" s="38">
        <f t="shared" ref="O58:O63" si="79">((N58/0.8)*0.2)</f>
        <v>0</v>
      </c>
      <c r="P58" s="41">
        <f t="shared" ref="P58:P63" si="80">(N58/0.8)</f>
        <v>0</v>
      </c>
      <c r="Q58" s="42">
        <v>0</v>
      </c>
      <c r="R58" s="38">
        <f t="shared" ref="R58:R63" si="81">((Q58/0.8)*0.2)</f>
        <v>0</v>
      </c>
      <c r="S58" s="39">
        <f t="shared" ref="S58:S63" si="82">(Q58/0.8)</f>
        <v>0</v>
      </c>
      <c r="T58" s="43">
        <v>0</v>
      </c>
      <c r="U58" s="44">
        <f t="shared" ref="U58:U63" si="83">((T58/0.5)*0.5)</f>
        <v>0</v>
      </c>
      <c r="V58" s="45">
        <f t="shared" ref="V58:V63" si="84">(T58/0.5)</f>
        <v>0</v>
      </c>
      <c r="W58" s="40">
        <v>0</v>
      </c>
      <c r="X58" s="38">
        <f t="shared" ref="X58:X63" si="85">((W58/0.8)*0.2)</f>
        <v>0</v>
      </c>
      <c r="Y58" s="41">
        <f t="shared" ref="Y58:Y63" si="86">(W58/0.8)</f>
        <v>0</v>
      </c>
      <c r="Z58" s="48">
        <v>151435</v>
      </c>
      <c r="AA58" s="44">
        <f t="shared" ref="AA58:AA63" si="87">((Z58/0.5)*0.5)</f>
        <v>151435</v>
      </c>
      <c r="AB58" s="45">
        <f t="shared" ref="AB58:AB63" si="88">(Z58/0.5)</f>
        <v>302870</v>
      </c>
      <c r="AC58" s="40">
        <v>0</v>
      </c>
      <c r="AD58" s="38">
        <f t="shared" ref="AD58:AD63" si="89">((AC58/0.8)*0.2)</f>
        <v>0</v>
      </c>
      <c r="AE58" s="39">
        <f t="shared" ref="AE58:AE63" si="90">(AC58/0.8)</f>
        <v>0</v>
      </c>
      <c r="AF58" s="40">
        <v>69170</v>
      </c>
      <c r="AG58" s="38">
        <f t="shared" ref="AG58:AG63" si="91">((AF58/0.8)*0.2)</f>
        <v>17292.5</v>
      </c>
      <c r="AH58" s="39">
        <f t="shared" ref="AH58:AH63" si="92">(AF58/0.8)</f>
        <v>86462.5</v>
      </c>
      <c r="AI58" s="40">
        <v>38773</v>
      </c>
      <c r="AJ58" s="38">
        <f t="shared" ref="AJ58:AJ63" si="93">((AI58/0.8)*0.2)</f>
        <v>9693.25</v>
      </c>
      <c r="AK58" s="49">
        <f t="shared" ref="AK58:AK63" si="94">(AI58/0.8)</f>
        <v>48466.25</v>
      </c>
      <c r="AL58" s="50" t="s">
        <v>146</v>
      </c>
      <c r="AM58" s="48">
        <v>0</v>
      </c>
      <c r="AN58" s="44">
        <f t="shared" ref="AN58:AN63" si="95">((AM58/0.5)*0.5)</f>
        <v>0</v>
      </c>
      <c r="AO58" s="45">
        <f t="shared" ref="AO58:AO63" si="96">(AM58/0.5)</f>
        <v>0</v>
      </c>
      <c r="AP58" s="40">
        <v>0</v>
      </c>
      <c r="AQ58" s="38">
        <f t="shared" ref="AQ58:AQ63" si="97">((AP58/0.8)*0.2)</f>
        <v>0</v>
      </c>
      <c r="AR58" s="39">
        <f t="shared" ref="AR58:AR63" si="98">(AP58/0.8)</f>
        <v>0</v>
      </c>
      <c r="AS58" s="40">
        <v>0</v>
      </c>
      <c r="AT58" s="38">
        <f t="shared" ref="AT58:AT63" si="99">((AS58/0.8)*0.2)</f>
        <v>0</v>
      </c>
      <c r="AU58" s="39">
        <f t="shared" ref="AU58:AU63" si="100">(AS58/0.8)</f>
        <v>0</v>
      </c>
    </row>
    <row r="59" spans="1:47" ht="40.5" hidden="1" customHeight="1" x14ac:dyDescent="0.3">
      <c r="A59" s="17">
        <v>37</v>
      </c>
      <c r="B59" s="18" t="s">
        <v>91</v>
      </c>
      <c r="C59" s="19" t="s">
        <v>94</v>
      </c>
      <c r="D59" s="92" t="s">
        <v>34</v>
      </c>
      <c r="E59" s="18"/>
      <c r="F59" s="18">
        <v>1</v>
      </c>
      <c r="G59" s="18"/>
      <c r="H59" s="21"/>
      <c r="I59" s="22" t="s">
        <v>25</v>
      </c>
      <c r="J59" s="19" t="s">
        <v>95</v>
      </c>
      <c r="K59" s="37">
        <v>0</v>
      </c>
      <c r="L59" s="38">
        <f t="shared" si="77"/>
        <v>0</v>
      </c>
      <c r="M59" s="39">
        <f t="shared" si="78"/>
        <v>0</v>
      </c>
      <c r="N59" s="40">
        <v>0</v>
      </c>
      <c r="O59" s="38">
        <f t="shared" si="79"/>
        <v>0</v>
      </c>
      <c r="P59" s="41">
        <f t="shared" si="80"/>
        <v>0</v>
      </c>
      <c r="Q59" s="42">
        <v>22900</v>
      </c>
      <c r="R59" s="38">
        <f t="shared" si="81"/>
        <v>5725</v>
      </c>
      <c r="S59" s="39">
        <f t="shared" si="82"/>
        <v>28625</v>
      </c>
      <c r="T59" s="43">
        <v>170600</v>
      </c>
      <c r="U59" s="44">
        <f t="shared" si="83"/>
        <v>170600</v>
      </c>
      <c r="V59" s="45">
        <f t="shared" si="84"/>
        <v>341200</v>
      </c>
      <c r="W59" s="40">
        <v>0</v>
      </c>
      <c r="X59" s="38">
        <f t="shared" si="85"/>
        <v>0</v>
      </c>
      <c r="Y59" s="41">
        <f t="shared" si="86"/>
        <v>0</v>
      </c>
      <c r="Z59" s="48">
        <v>0</v>
      </c>
      <c r="AA59" s="44">
        <f t="shared" si="87"/>
        <v>0</v>
      </c>
      <c r="AB59" s="45">
        <f t="shared" si="88"/>
        <v>0</v>
      </c>
      <c r="AC59" s="40">
        <v>0</v>
      </c>
      <c r="AD59" s="38">
        <f t="shared" si="89"/>
        <v>0</v>
      </c>
      <c r="AE59" s="39">
        <f t="shared" si="90"/>
        <v>0</v>
      </c>
      <c r="AF59" s="40">
        <v>0</v>
      </c>
      <c r="AG59" s="38">
        <f t="shared" si="91"/>
        <v>0</v>
      </c>
      <c r="AH59" s="39">
        <f t="shared" si="92"/>
        <v>0</v>
      </c>
      <c r="AI59" s="40">
        <v>0</v>
      </c>
      <c r="AJ59" s="38">
        <f t="shared" si="93"/>
        <v>0</v>
      </c>
      <c r="AK59" s="49">
        <f t="shared" si="94"/>
        <v>0</v>
      </c>
      <c r="AL59" s="50"/>
      <c r="AM59" s="48">
        <v>0</v>
      </c>
      <c r="AN59" s="44">
        <f t="shared" si="95"/>
        <v>0</v>
      </c>
      <c r="AO59" s="45">
        <f t="shared" si="96"/>
        <v>0</v>
      </c>
      <c r="AP59" s="40">
        <v>0</v>
      </c>
      <c r="AQ59" s="38">
        <f t="shared" si="97"/>
        <v>0</v>
      </c>
      <c r="AR59" s="39">
        <f t="shared" si="98"/>
        <v>0</v>
      </c>
      <c r="AS59" s="40">
        <v>0</v>
      </c>
      <c r="AT59" s="38">
        <f t="shared" si="99"/>
        <v>0</v>
      </c>
      <c r="AU59" s="39">
        <f t="shared" si="100"/>
        <v>0</v>
      </c>
    </row>
    <row r="60" spans="1:47" ht="27.75" hidden="1" customHeight="1" x14ac:dyDescent="0.3">
      <c r="A60" s="17">
        <v>38</v>
      </c>
      <c r="B60" s="18" t="s">
        <v>91</v>
      </c>
      <c r="C60" s="19" t="s">
        <v>96</v>
      </c>
      <c r="D60" s="92"/>
      <c r="E60" s="18">
        <v>1</v>
      </c>
      <c r="F60" s="18"/>
      <c r="G60" s="18"/>
      <c r="H60" s="21"/>
      <c r="I60" s="22" t="s">
        <v>25</v>
      </c>
      <c r="J60" s="19" t="s">
        <v>97</v>
      </c>
      <c r="K60" s="37">
        <v>0</v>
      </c>
      <c r="L60" s="38">
        <f t="shared" si="77"/>
        <v>0</v>
      </c>
      <c r="M60" s="39">
        <f t="shared" si="78"/>
        <v>0</v>
      </c>
      <c r="N60" s="40">
        <v>93010</v>
      </c>
      <c r="O60" s="38">
        <f t="shared" si="79"/>
        <v>23252.5</v>
      </c>
      <c r="P60" s="41">
        <f t="shared" si="80"/>
        <v>116262.5</v>
      </c>
      <c r="Q60" s="42">
        <v>0</v>
      </c>
      <c r="R60" s="38">
        <f t="shared" si="81"/>
        <v>0</v>
      </c>
      <c r="S60" s="39">
        <f t="shared" si="82"/>
        <v>0</v>
      </c>
      <c r="T60" s="43">
        <v>0</v>
      </c>
      <c r="U60" s="44">
        <f t="shared" si="83"/>
        <v>0</v>
      </c>
      <c r="V60" s="45">
        <f t="shared" si="84"/>
        <v>0</v>
      </c>
      <c r="W60" s="40">
        <v>0</v>
      </c>
      <c r="X60" s="38">
        <f t="shared" si="85"/>
        <v>0</v>
      </c>
      <c r="Y60" s="41">
        <f t="shared" si="86"/>
        <v>0</v>
      </c>
      <c r="Z60" s="48">
        <v>0</v>
      </c>
      <c r="AA60" s="44">
        <f t="shared" si="87"/>
        <v>0</v>
      </c>
      <c r="AB60" s="45">
        <f t="shared" si="88"/>
        <v>0</v>
      </c>
      <c r="AC60" s="40">
        <v>0</v>
      </c>
      <c r="AD60" s="38">
        <f t="shared" si="89"/>
        <v>0</v>
      </c>
      <c r="AE60" s="39">
        <f t="shared" si="90"/>
        <v>0</v>
      </c>
      <c r="AF60" s="40">
        <v>0</v>
      </c>
      <c r="AG60" s="38">
        <f t="shared" si="91"/>
        <v>0</v>
      </c>
      <c r="AH60" s="39">
        <f t="shared" si="92"/>
        <v>0</v>
      </c>
      <c r="AI60" s="40">
        <v>0</v>
      </c>
      <c r="AJ60" s="38">
        <f t="shared" si="93"/>
        <v>0</v>
      </c>
      <c r="AK60" s="49">
        <f t="shared" si="94"/>
        <v>0</v>
      </c>
      <c r="AL60" s="50"/>
      <c r="AM60" s="48">
        <v>0</v>
      </c>
      <c r="AN60" s="44">
        <f t="shared" si="95"/>
        <v>0</v>
      </c>
      <c r="AO60" s="45">
        <f t="shared" si="96"/>
        <v>0</v>
      </c>
      <c r="AP60" s="40">
        <v>0</v>
      </c>
      <c r="AQ60" s="38">
        <f t="shared" si="97"/>
        <v>0</v>
      </c>
      <c r="AR60" s="39">
        <f t="shared" si="98"/>
        <v>0</v>
      </c>
      <c r="AS60" s="40">
        <v>0</v>
      </c>
      <c r="AT60" s="38">
        <f t="shared" si="99"/>
        <v>0</v>
      </c>
      <c r="AU60" s="39">
        <f t="shared" si="100"/>
        <v>0</v>
      </c>
    </row>
    <row r="61" spans="1:47" ht="25.5" customHeight="1" x14ac:dyDescent="0.3">
      <c r="A61" s="17">
        <v>39</v>
      </c>
      <c r="B61" s="18" t="s">
        <v>91</v>
      </c>
      <c r="C61" s="19" t="s">
        <v>147</v>
      </c>
      <c r="D61" s="92" t="s">
        <v>24</v>
      </c>
      <c r="E61" s="18">
        <v>1</v>
      </c>
      <c r="F61" s="18">
        <v>1</v>
      </c>
      <c r="G61" s="18">
        <v>1</v>
      </c>
      <c r="H61" s="21"/>
      <c r="I61" s="22" t="s">
        <v>25</v>
      </c>
      <c r="J61" s="19" t="s">
        <v>98</v>
      </c>
      <c r="K61" s="37">
        <v>0</v>
      </c>
      <c r="L61" s="38">
        <f t="shared" si="77"/>
        <v>0</v>
      </c>
      <c r="M61" s="39">
        <f t="shared" si="78"/>
        <v>0</v>
      </c>
      <c r="N61" s="40">
        <v>0</v>
      </c>
      <c r="O61" s="38">
        <f t="shared" si="79"/>
        <v>0</v>
      </c>
      <c r="P61" s="41">
        <f t="shared" si="80"/>
        <v>0</v>
      </c>
      <c r="Q61" s="42">
        <v>43566</v>
      </c>
      <c r="R61" s="38">
        <f t="shared" si="81"/>
        <v>10891.5</v>
      </c>
      <c r="S61" s="39">
        <f t="shared" si="82"/>
        <v>54457.5</v>
      </c>
      <c r="T61" s="43">
        <v>391864</v>
      </c>
      <c r="U61" s="44">
        <f t="shared" si="83"/>
        <v>391864</v>
      </c>
      <c r="V61" s="45">
        <f t="shared" si="84"/>
        <v>783728</v>
      </c>
      <c r="W61" s="40">
        <v>0</v>
      </c>
      <c r="X61" s="38">
        <f t="shared" si="85"/>
        <v>0</v>
      </c>
      <c r="Y61" s="41">
        <f t="shared" si="86"/>
        <v>0</v>
      </c>
      <c r="Z61" s="48">
        <v>45000</v>
      </c>
      <c r="AA61" s="44">
        <f t="shared" si="87"/>
        <v>45000</v>
      </c>
      <c r="AB61" s="45">
        <f t="shared" si="88"/>
        <v>90000</v>
      </c>
      <c r="AC61" s="40">
        <v>0</v>
      </c>
      <c r="AD61" s="38">
        <f t="shared" si="89"/>
        <v>0</v>
      </c>
      <c r="AE61" s="39">
        <f t="shared" si="90"/>
        <v>0</v>
      </c>
      <c r="AF61" s="40">
        <v>0</v>
      </c>
      <c r="AG61" s="38">
        <f t="shared" si="91"/>
        <v>0</v>
      </c>
      <c r="AH61" s="39">
        <f t="shared" si="92"/>
        <v>0</v>
      </c>
      <c r="AI61" s="40">
        <v>0</v>
      </c>
      <c r="AJ61" s="38">
        <f t="shared" si="93"/>
        <v>0</v>
      </c>
      <c r="AK61" s="49">
        <f t="shared" si="94"/>
        <v>0</v>
      </c>
      <c r="AL61" s="50" t="s">
        <v>146</v>
      </c>
      <c r="AM61" s="48">
        <v>0</v>
      </c>
      <c r="AN61" s="44">
        <f t="shared" si="95"/>
        <v>0</v>
      </c>
      <c r="AO61" s="45">
        <f t="shared" si="96"/>
        <v>0</v>
      </c>
      <c r="AP61" s="40">
        <v>0</v>
      </c>
      <c r="AQ61" s="38">
        <f t="shared" si="97"/>
        <v>0</v>
      </c>
      <c r="AR61" s="39">
        <f t="shared" si="98"/>
        <v>0</v>
      </c>
      <c r="AS61" s="40">
        <v>0</v>
      </c>
      <c r="AT61" s="38">
        <f t="shared" si="99"/>
        <v>0</v>
      </c>
      <c r="AU61" s="39">
        <f t="shared" si="100"/>
        <v>0</v>
      </c>
    </row>
    <row r="62" spans="1:47" ht="12.75" customHeight="1" x14ac:dyDescent="0.3">
      <c r="A62" s="17">
        <v>40</v>
      </c>
      <c r="B62" s="18" t="s">
        <v>91</v>
      </c>
      <c r="C62" s="180" t="s">
        <v>99</v>
      </c>
      <c r="D62" s="96" t="s">
        <v>34</v>
      </c>
      <c r="E62" s="97">
        <v>1</v>
      </c>
      <c r="F62" s="97">
        <v>1</v>
      </c>
      <c r="G62" s="97"/>
      <c r="H62" s="98">
        <v>7</v>
      </c>
      <c r="I62" s="99"/>
      <c r="J62" s="100"/>
      <c r="K62" s="53">
        <v>167192</v>
      </c>
      <c r="L62" s="35">
        <f t="shared" si="77"/>
        <v>41798</v>
      </c>
      <c r="M62" s="54">
        <f t="shared" si="78"/>
        <v>208990</v>
      </c>
      <c r="N62" s="46">
        <v>0</v>
      </c>
      <c r="O62" s="35">
        <f t="shared" si="79"/>
        <v>0</v>
      </c>
      <c r="P62" s="47">
        <f t="shared" si="80"/>
        <v>0</v>
      </c>
      <c r="Q62" s="101">
        <v>134567</v>
      </c>
      <c r="R62" s="35">
        <f t="shared" si="81"/>
        <v>33641.75</v>
      </c>
      <c r="S62" s="54">
        <f t="shared" si="82"/>
        <v>168208.75</v>
      </c>
      <c r="T62" s="102">
        <v>304078</v>
      </c>
      <c r="U62" s="103">
        <f t="shared" si="83"/>
        <v>304078</v>
      </c>
      <c r="V62" s="104">
        <f t="shared" si="84"/>
        <v>608156</v>
      </c>
      <c r="W62" s="46">
        <v>0</v>
      </c>
      <c r="X62" s="35">
        <f t="shared" si="85"/>
        <v>0</v>
      </c>
      <c r="Y62" s="47">
        <f t="shared" si="86"/>
        <v>0</v>
      </c>
      <c r="Z62" s="105">
        <v>0</v>
      </c>
      <c r="AA62" s="103">
        <f t="shared" si="87"/>
        <v>0</v>
      </c>
      <c r="AB62" s="104">
        <f t="shared" si="88"/>
        <v>0</v>
      </c>
      <c r="AC62" s="46">
        <v>0</v>
      </c>
      <c r="AD62" s="35">
        <f t="shared" si="89"/>
        <v>0</v>
      </c>
      <c r="AE62" s="54">
        <f t="shared" si="90"/>
        <v>0</v>
      </c>
      <c r="AF62" s="46">
        <v>0</v>
      </c>
      <c r="AG62" s="35">
        <f t="shared" si="91"/>
        <v>0</v>
      </c>
      <c r="AH62" s="54">
        <f t="shared" si="92"/>
        <v>0</v>
      </c>
      <c r="AI62" s="46">
        <v>0</v>
      </c>
      <c r="AJ62" s="35">
        <f t="shared" si="93"/>
        <v>0</v>
      </c>
      <c r="AK62" s="36">
        <f t="shared" si="94"/>
        <v>0</v>
      </c>
      <c r="AL62" s="106"/>
      <c r="AM62" s="105">
        <v>250797</v>
      </c>
      <c r="AN62" s="103">
        <f t="shared" si="95"/>
        <v>250797</v>
      </c>
      <c r="AO62" s="104">
        <f t="shared" si="96"/>
        <v>501594</v>
      </c>
      <c r="AP62" s="46">
        <v>52194</v>
      </c>
      <c r="AQ62" s="35">
        <f t="shared" si="97"/>
        <v>13048.5</v>
      </c>
      <c r="AR62" s="54">
        <f t="shared" si="98"/>
        <v>65242.5</v>
      </c>
      <c r="AS62" s="46">
        <v>263062</v>
      </c>
      <c r="AT62" s="38">
        <f t="shared" si="99"/>
        <v>65765.5</v>
      </c>
      <c r="AU62" s="39">
        <f t="shared" si="100"/>
        <v>328827.5</v>
      </c>
    </row>
    <row r="63" spans="1:47" ht="12.75" hidden="1" customHeight="1" x14ac:dyDescent="0.3">
      <c r="A63" s="17">
        <v>41</v>
      </c>
      <c r="B63" s="18" t="s">
        <v>91</v>
      </c>
      <c r="C63" s="19" t="s">
        <v>100</v>
      </c>
      <c r="D63" s="92" t="s">
        <v>34</v>
      </c>
      <c r="E63" s="18"/>
      <c r="F63" s="18">
        <v>1</v>
      </c>
      <c r="G63" s="18"/>
      <c r="H63" s="21"/>
      <c r="I63" s="85"/>
      <c r="J63" s="86"/>
      <c r="K63" s="37">
        <v>132000</v>
      </c>
      <c r="L63" s="38">
        <f t="shared" si="77"/>
        <v>33000</v>
      </c>
      <c r="M63" s="39">
        <f t="shared" si="78"/>
        <v>165000</v>
      </c>
      <c r="N63" s="40">
        <v>0</v>
      </c>
      <c r="O63" s="38">
        <f t="shared" si="79"/>
        <v>0</v>
      </c>
      <c r="P63" s="41">
        <f t="shared" si="80"/>
        <v>0</v>
      </c>
      <c r="Q63" s="42">
        <v>55000</v>
      </c>
      <c r="R63" s="38">
        <f t="shared" si="81"/>
        <v>13750</v>
      </c>
      <c r="S63" s="39">
        <f t="shared" si="82"/>
        <v>68750</v>
      </c>
      <c r="T63" s="43">
        <v>117700</v>
      </c>
      <c r="U63" s="44">
        <f t="shared" si="83"/>
        <v>117700</v>
      </c>
      <c r="V63" s="45">
        <f t="shared" si="84"/>
        <v>235400</v>
      </c>
      <c r="W63" s="40">
        <v>0</v>
      </c>
      <c r="X63" s="38">
        <f t="shared" si="85"/>
        <v>0</v>
      </c>
      <c r="Y63" s="41">
        <f t="shared" si="86"/>
        <v>0</v>
      </c>
      <c r="Z63" s="48">
        <v>0</v>
      </c>
      <c r="AA63" s="44">
        <f t="shared" si="87"/>
        <v>0</v>
      </c>
      <c r="AB63" s="45">
        <f t="shared" si="88"/>
        <v>0</v>
      </c>
      <c r="AC63" s="40">
        <v>0</v>
      </c>
      <c r="AD63" s="38">
        <f t="shared" si="89"/>
        <v>0</v>
      </c>
      <c r="AE63" s="39">
        <f t="shared" si="90"/>
        <v>0</v>
      </c>
      <c r="AF63" s="40">
        <v>0</v>
      </c>
      <c r="AG63" s="38">
        <f t="shared" si="91"/>
        <v>0</v>
      </c>
      <c r="AH63" s="39">
        <f t="shared" si="92"/>
        <v>0</v>
      </c>
      <c r="AI63" s="40">
        <v>0</v>
      </c>
      <c r="AJ63" s="38">
        <f t="shared" si="93"/>
        <v>0</v>
      </c>
      <c r="AK63" s="49">
        <f t="shared" si="94"/>
        <v>0</v>
      </c>
      <c r="AL63" s="50"/>
      <c r="AM63" s="48">
        <v>0</v>
      </c>
      <c r="AN63" s="44">
        <f t="shared" si="95"/>
        <v>0</v>
      </c>
      <c r="AO63" s="45">
        <f t="shared" si="96"/>
        <v>0</v>
      </c>
      <c r="AP63" s="40">
        <v>0</v>
      </c>
      <c r="AQ63" s="38">
        <f t="shared" si="97"/>
        <v>0</v>
      </c>
      <c r="AR63" s="39">
        <f t="shared" si="98"/>
        <v>0</v>
      </c>
      <c r="AS63" s="40">
        <v>0</v>
      </c>
      <c r="AT63" s="38">
        <f t="shared" si="99"/>
        <v>0</v>
      </c>
      <c r="AU63" s="39">
        <f t="shared" si="100"/>
        <v>0</v>
      </c>
    </row>
    <row r="64" spans="1:47" s="84" customFormat="1" ht="12.75" customHeight="1" thickBot="1" x14ac:dyDescent="0.25">
      <c r="A64" s="66"/>
      <c r="B64" s="67" t="s">
        <v>91</v>
      </c>
      <c r="C64" s="68" t="s">
        <v>37</v>
      </c>
      <c r="D64" s="68"/>
      <c r="E64" s="67">
        <f>SUM(E58:E63)</f>
        <v>3</v>
      </c>
      <c r="F64" s="67">
        <f>SUM(F58:F63)</f>
        <v>4</v>
      </c>
      <c r="G64" s="67">
        <f>SUM(G58:G63)</f>
        <v>2</v>
      </c>
      <c r="H64" s="69">
        <f>SUM(H58:H63)</f>
        <v>7</v>
      </c>
      <c r="I64" s="66"/>
      <c r="J64" s="91"/>
      <c r="K64" s="72">
        <f t="shared" ref="K64:Y64" si="101">SUM(K58:K63)</f>
        <v>299192</v>
      </c>
      <c r="L64" s="72">
        <f t="shared" si="101"/>
        <v>74798</v>
      </c>
      <c r="M64" s="72">
        <f t="shared" si="101"/>
        <v>373990</v>
      </c>
      <c r="N64" s="72">
        <f t="shared" si="101"/>
        <v>93010</v>
      </c>
      <c r="O64" s="72">
        <f t="shared" si="101"/>
        <v>23252.5</v>
      </c>
      <c r="P64" s="73">
        <f t="shared" si="101"/>
        <v>116262.5</v>
      </c>
      <c r="Q64" s="74">
        <f t="shared" si="101"/>
        <v>256033</v>
      </c>
      <c r="R64" s="75">
        <f t="shared" si="101"/>
        <v>64008.25</v>
      </c>
      <c r="S64" s="75">
        <f t="shared" si="101"/>
        <v>320041.25</v>
      </c>
      <c r="T64" s="75">
        <f t="shared" si="101"/>
        <v>984242</v>
      </c>
      <c r="U64" s="75">
        <f t="shared" si="101"/>
        <v>984242</v>
      </c>
      <c r="V64" s="75">
        <f t="shared" si="101"/>
        <v>1968484</v>
      </c>
      <c r="W64" s="75">
        <f t="shared" si="101"/>
        <v>0</v>
      </c>
      <c r="X64" s="75">
        <f t="shared" si="101"/>
        <v>0</v>
      </c>
      <c r="Y64" s="76">
        <f t="shared" si="101"/>
        <v>0</v>
      </c>
      <c r="Z64" s="77">
        <f>SUM(Z58:Z63)</f>
        <v>196435</v>
      </c>
      <c r="AA64" s="78">
        <f t="shared" ref="AA64:AK64" si="102">SUM(AA58:AA63)</f>
        <v>196435</v>
      </c>
      <c r="AB64" s="78">
        <f t="shared" si="102"/>
        <v>392870</v>
      </c>
      <c r="AC64" s="78">
        <f t="shared" si="102"/>
        <v>0</v>
      </c>
      <c r="AD64" s="78">
        <f t="shared" si="102"/>
        <v>0</v>
      </c>
      <c r="AE64" s="78">
        <f t="shared" si="102"/>
        <v>0</v>
      </c>
      <c r="AF64" s="78">
        <f t="shared" si="102"/>
        <v>69170</v>
      </c>
      <c r="AG64" s="78">
        <f t="shared" si="102"/>
        <v>17292.5</v>
      </c>
      <c r="AH64" s="78">
        <f t="shared" si="102"/>
        <v>86462.5</v>
      </c>
      <c r="AI64" s="78">
        <f t="shared" si="102"/>
        <v>38773</v>
      </c>
      <c r="AJ64" s="78">
        <f t="shared" si="102"/>
        <v>9693.25</v>
      </c>
      <c r="AK64" s="79">
        <f t="shared" si="102"/>
        <v>48466.25</v>
      </c>
      <c r="AL64" s="80"/>
      <c r="AM64" s="81">
        <f>SUM(AM58:AM63)</f>
        <v>250797</v>
      </c>
      <c r="AN64" s="82">
        <f t="shared" ref="AN64:AU64" si="103">SUM(AN58:AN63)</f>
        <v>250797</v>
      </c>
      <c r="AO64" s="82">
        <f t="shared" si="103"/>
        <v>501594</v>
      </c>
      <c r="AP64" s="82">
        <f t="shared" si="103"/>
        <v>52194</v>
      </c>
      <c r="AQ64" s="82">
        <f t="shared" si="103"/>
        <v>13048.5</v>
      </c>
      <c r="AR64" s="82">
        <f t="shared" si="103"/>
        <v>65242.5</v>
      </c>
      <c r="AS64" s="82">
        <f t="shared" si="103"/>
        <v>263062</v>
      </c>
      <c r="AT64" s="82">
        <f t="shared" si="103"/>
        <v>65765.5</v>
      </c>
      <c r="AU64" s="82">
        <f t="shared" si="103"/>
        <v>328827.5</v>
      </c>
    </row>
    <row r="65" spans="1:47" ht="12.75" customHeight="1" thickTop="1" x14ac:dyDescent="0.3">
      <c r="A65" s="17"/>
      <c r="B65" s="85"/>
      <c r="C65" s="95"/>
      <c r="D65" s="95"/>
      <c r="E65" s="85"/>
      <c r="F65" s="85"/>
      <c r="G65" s="85"/>
      <c r="H65" s="85"/>
      <c r="I65" s="85"/>
      <c r="J65" s="86"/>
      <c r="K65" s="87"/>
      <c r="L65" s="87"/>
      <c r="M65" s="87"/>
      <c r="N65" s="87"/>
      <c r="O65" s="87"/>
      <c r="P65" s="87"/>
      <c r="Q65" s="87"/>
      <c r="R65" s="87"/>
      <c r="S65" s="87"/>
      <c r="AL65" s="88"/>
    </row>
    <row r="66" spans="1:47" ht="15" customHeight="1" x14ac:dyDescent="0.3">
      <c r="A66" s="209" t="s">
        <v>2</v>
      </c>
      <c r="B66" s="211" t="s">
        <v>3</v>
      </c>
      <c r="C66" s="214" t="s">
        <v>4</v>
      </c>
      <c r="D66" s="233" t="s">
        <v>5</v>
      </c>
      <c r="E66" s="218">
        <v>5310</v>
      </c>
      <c r="F66" s="221">
        <v>5311</v>
      </c>
      <c r="G66" s="224">
        <v>5316</v>
      </c>
      <c r="H66" s="227">
        <v>5317</v>
      </c>
      <c r="I66" s="85"/>
      <c r="J66" s="86"/>
      <c r="K66" s="196" t="s">
        <v>7</v>
      </c>
      <c r="L66" s="197"/>
      <c r="M66" s="197"/>
      <c r="N66" s="197"/>
      <c r="O66" s="197"/>
      <c r="P66" s="198"/>
      <c r="Q66" s="199" t="s">
        <v>8</v>
      </c>
      <c r="R66" s="200"/>
      <c r="S66" s="200"/>
      <c r="T66" s="200"/>
      <c r="U66" s="200"/>
      <c r="V66" s="200"/>
      <c r="W66" s="201"/>
      <c r="X66" s="201"/>
      <c r="Y66" s="202"/>
      <c r="Z66" s="203" t="s">
        <v>9</v>
      </c>
      <c r="AA66" s="204"/>
      <c r="AB66" s="204"/>
      <c r="AC66" s="204"/>
      <c r="AD66" s="204"/>
      <c r="AE66" s="204"/>
      <c r="AF66" s="205"/>
      <c r="AG66" s="205"/>
      <c r="AH66" s="205"/>
      <c r="AI66" s="206"/>
      <c r="AJ66" s="206"/>
      <c r="AK66" s="243"/>
      <c r="AL66" s="9"/>
      <c r="AM66" s="244" t="s">
        <v>10</v>
      </c>
      <c r="AN66" s="240"/>
      <c r="AO66" s="240"/>
      <c r="AP66" s="240"/>
      <c r="AQ66" s="240"/>
      <c r="AR66" s="240"/>
      <c r="AS66" s="241"/>
      <c r="AT66" s="241"/>
      <c r="AU66" s="252"/>
    </row>
    <row r="67" spans="1:47" ht="12.75" customHeight="1" x14ac:dyDescent="0.3">
      <c r="A67" s="210"/>
      <c r="B67" s="212"/>
      <c r="C67" s="212"/>
      <c r="D67" s="234"/>
      <c r="E67" s="219"/>
      <c r="F67" s="222"/>
      <c r="G67" s="225"/>
      <c r="H67" s="228"/>
      <c r="I67" s="85"/>
      <c r="J67" s="86"/>
      <c r="K67" s="238" t="s">
        <v>12</v>
      </c>
      <c r="L67" s="237"/>
      <c r="M67" s="237"/>
      <c r="N67" s="238" t="s">
        <v>13</v>
      </c>
      <c r="O67" s="237"/>
      <c r="P67" s="245"/>
      <c r="Q67" s="236" t="s">
        <v>14</v>
      </c>
      <c r="R67" s="237"/>
      <c r="S67" s="237"/>
      <c r="T67" s="238" t="s">
        <v>15</v>
      </c>
      <c r="U67" s="237"/>
      <c r="V67" s="237"/>
      <c r="W67" s="238" t="s">
        <v>12</v>
      </c>
      <c r="X67" s="237"/>
      <c r="Y67" s="242"/>
      <c r="Z67" s="236" t="s">
        <v>15</v>
      </c>
      <c r="AA67" s="237"/>
      <c r="AB67" s="237"/>
      <c r="AC67" s="238" t="s">
        <v>12</v>
      </c>
      <c r="AD67" s="237"/>
      <c r="AE67" s="237"/>
      <c r="AF67" s="238" t="s">
        <v>38</v>
      </c>
      <c r="AG67" s="237"/>
      <c r="AH67" s="237"/>
      <c r="AI67" s="238" t="s">
        <v>17</v>
      </c>
      <c r="AJ67" s="237"/>
      <c r="AK67" s="242"/>
      <c r="AL67" s="89"/>
      <c r="AM67" s="236" t="s">
        <v>15</v>
      </c>
      <c r="AN67" s="237"/>
      <c r="AO67" s="237"/>
      <c r="AP67" s="238" t="s">
        <v>12</v>
      </c>
      <c r="AQ67" s="237"/>
      <c r="AR67" s="237"/>
      <c r="AS67" s="191" t="s">
        <v>16</v>
      </c>
      <c r="AT67" s="192"/>
      <c r="AU67" s="192"/>
    </row>
    <row r="68" spans="1:47" ht="12.75" customHeight="1" x14ac:dyDescent="0.3">
      <c r="A68" s="210"/>
      <c r="B68" s="213"/>
      <c r="C68" s="213"/>
      <c r="D68" s="235"/>
      <c r="E68" s="220"/>
      <c r="F68" s="223"/>
      <c r="G68" s="226"/>
      <c r="H68" s="229"/>
      <c r="I68" s="85"/>
      <c r="J68" s="86"/>
      <c r="K68" s="11" t="s">
        <v>19</v>
      </c>
      <c r="L68" s="11" t="s">
        <v>20</v>
      </c>
      <c r="M68" s="12" t="s">
        <v>21</v>
      </c>
      <c r="N68" s="11" t="s">
        <v>19</v>
      </c>
      <c r="O68" s="11" t="s">
        <v>20</v>
      </c>
      <c r="P68" s="13" t="s">
        <v>21</v>
      </c>
      <c r="Q68" s="14" t="s">
        <v>19</v>
      </c>
      <c r="R68" s="11" t="s">
        <v>20</v>
      </c>
      <c r="S68" s="12" t="s">
        <v>21</v>
      </c>
      <c r="T68" s="11" t="s">
        <v>19</v>
      </c>
      <c r="U68" s="11" t="s">
        <v>20</v>
      </c>
      <c r="V68" s="12" t="s">
        <v>21</v>
      </c>
      <c r="W68" s="11" t="s">
        <v>19</v>
      </c>
      <c r="X68" s="11" t="s">
        <v>20</v>
      </c>
      <c r="Y68" s="15" t="s">
        <v>21</v>
      </c>
      <c r="Z68" s="14" t="s">
        <v>19</v>
      </c>
      <c r="AA68" s="11" t="s">
        <v>20</v>
      </c>
      <c r="AB68" s="12" t="s">
        <v>21</v>
      </c>
      <c r="AC68" s="11" t="s">
        <v>19</v>
      </c>
      <c r="AD68" s="11" t="s">
        <v>20</v>
      </c>
      <c r="AE68" s="12" t="s">
        <v>21</v>
      </c>
      <c r="AF68" s="11" t="s">
        <v>19</v>
      </c>
      <c r="AG68" s="11" t="s">
        <v>20</v>
      </c>
      <c r="AH68" s="12" t="s">
        <v>21</v>
      </c>
      <c r="AI68" s="11" t="s">
        <v>19</v>
      </c>
      <c r="AJ68" s="11" t="s">
        <v>20</v>
      </c>
      <c r="AK68" s="15" t="s">
        <v>21</v>
      </c>
      <c r="AL68" s="16"/>
      <c r="AM68" s="14" t="s">
        <v>19</v>
      </c>
      <c r="AN68" s="11" t="s">
        <v>20</v>
      </c>
      <c r="AO68" s="12" t="s">
        <v>21</v>
      </c>
      <c r="AP68" s="11" t="s">
        <v>19</v>
      </c>
      <c r="AQ68" s="11" t="s">
        <v>20</v>
      </c>
      <c r="AR68" s="12" t="s">
        <v>21</v>
      </c>
      <c r="AS68" s="11" t="s">
        <v>19</v>
      </c>
      <c r="AT68" s="107" t="s">
        <v>20</v>
      </c>
      <c r="AU68" s="15" t="s">
        <v>21</v>
      </c>
    </row>
    <row r="69" spans="1:47" ht="27.6" hidden="1" x14ac:dyDescent="0.3">
      <c r="A69" s="17">
        <v>42</v>
      </c>
      <c r="B69" s="18" t="s">
        <v>101</v>
      </c>
      <c r="C69" s="19" t="s">
        <v>102</v>
      </c>
      <c r="D69" s="92" t="s">
        <v>24</v>
      </c>
      <c r="E69" s="18"/>
      <c r="F69" s="18">
        <v>1</v>
      </c>
      <c r="G69" s="18"/>
      <c r="H69" s="21"/>
      <c r="I69" s="22" t="s">
        <v>25</v>
      </c>
      <c r="J69" s="19" t="s">
        <v>103</v>
      </c>
      <c r="K69" s="37">
        <v>0</v>
      </c>
      <c r="L69" s="38">
        <f t="shared" ref="L69:L76" si="104">((K69/0.8)*0.2)</f>
        <v>0</v>
      </c>
      <c r="M69" s="39">
        <f t="shared" ref="M69:M76" si="105">(K69/0.8)</f>
        <v>0</v>
      </c>
      <c r="N69" s="40">
        <v>0</v>
      </c>
      <c r="O69" s="38">
        <f t="shared" ref="O69:O76" si="106">((N69/0.8)*0.2)</f>
        <v>0</v>
      </c>
      <c r="P69" s="41">
        <f t="shared" ref="P69:P76" si="107">(N69/0.8)</f>
        <v>0</v>
      </c>
      <c r="Q69" s="42">
        <v>48317</v>
      </c>
      <c r="R69" s="38">
        <f t="shared" ref="R69:R76" si="108">((Q69/0.8)*0.2)</f>
        <v>12079.25</v>
      </c>
      <c r="S69" s="39">
        <f t="shared" ref="S69:S76" si="109">(Q69/0.8)</f>
        <v>60396.25</v>
      </c>
      <c r="T69" s="43">
        <v>45426</v>
      </c>
      <c r="U69" s="44">
        <f t="shared" ref="U69:U76" si="110">((T69/0.5)*0.5)</f>
        <v>45426</v>
      </c>
      <c r="V69" s="45">
        <f t="shared" ref="V69:V76" si="111">(T69/0.5)</f>
        <v>90852</v>
      </c>
      <c r="W69" s="40">
        <v>0</v>
      </c>
      <c r="X69" s="38">
        <f t="shared" ref="X69:X76" si="112">((W69/0.8)*0.2)</f>
        <v>0</v>
      </c>
      <c r="Y69" s="41">
        <f t="shared" ref="Y69:Y76" si="113">(W69/0.8)</f>
        <v>0</v>
      </c>
      <c r="Z69" s="48">
        <v>0</v>
      </c>
      <c r="AA69" s="44">
        <f t="shared" ref="AA69:AA76" si="114">((Z69/0.5)*0.5)</f>
        <v>0</v>
      </c>
      <c r="AB69" s="45">
        <f t="shared" ref="AB69:AB76" si="115">(Z69/0.5)</f>
        <v>0</v>
      </c>
      <c r="AC69" s="40">
        <v>0</v>
      </c>
      <c r="AD69" s="38">
        <f t="shared" ref="AD69:AD76" si="116">((AC69/0.8)*0.2)</f>
        <v>0</v>
      </c>
      <c r="AE69" s="39">
        <f t="shared" ref="AE69:AE76" si="117">(AC69/0.8)</f>
        <v>0</v>
      </c>
      <c r="AF69" s="40">
        <v>0</v>
      </c>
      <c r="AG69" s="38">
        <f t="shared" ref="AG69:AG76" si="118">((AF69/0.8)*0.2)</f>
        <v>0</v>
      </c>
      <c r="AH69" s="39">
        <f t="shared" ref="AH69:AH76" si="119">(AF69/0.8)</f>
        <v>0</v>
      </c>
      <c r="AI69" s="40">
        <v>0</v>
      </c>
      <c r="AJ69" s="38">
        <f t="shared" ref="AJ69:AJ76" si="120">((AI69/0.8)*0.2)</f>
        <v>0</v>
      </c>
      <c r="AK69" s="49">
        <f t="shared" ref="AK69:AK76" si="121">(AI69/0.8)</f>
        <v>0</v>
      </c>
      <c r="AL69" s="50"/>
      <c r="AM69" s="48">
        <v>0</v>
      </c>
      <c r="AN69" s="44">
        <f t="shared" ref="AN69:AN76" si="122">((AM69/0.5)*0.5)</f>
        <v>0</v>
      </c>
      <c r="AO69" s="45">
        <f t="shared" ref="AO69:AO76" si="123">(AM69/0.5)</f>
        <v>0</v>
      </c>
      <c r="AP69" s="40">
        <v>0</v>
      </c>
      <c r="AQ69" s="38">
        <f t="shared" ref="AQ69:AQ76" si="124">((AP69/0.8)*0.2)</f>
        <v>0</v>
      </c>
      <c r="AR69" s="39">
        <f t="shared" ref="AR69:AR76" si="125">(AP69/0.8)</f>
        <v>0</v>
      </c>
      <c r="AS69" s="108">
        <v>0</v>
      </c>
      <c r="AT69" s="109">
        <f t="shared" ref="AT69:AT76" si="126">((AS69/0.8)*0.2)</f>
        <v>0</v>
      </c>
      <c r="AU69" s="49">
        <f t="shared" ref="AU69:AU76" si="127">(AS69/0.8)</f>
        <v>0</v>
      </c>
    </row>
    <row r="70" spans="1:47" ht="30" hidden="1" customHeight="1" x14ac:dyDescent="0.3">
      <c r="A70" s="17">
        <v>43</v>
      </c>
      <c r="B70" s="18" t="s">
        <v>101</v>
      </c>
      <c r="C70" s="19" t="s">
        <v>104</v>
      </c>
      <c r="D70" s="92"/>
      <c r="E70" s="18">
        <v>1</v>
      </c>
      <c r="F70" s="18"/>
      <c r="G70" s="18"/>
      <c r="H70" s="21"/>
      <c r="I70" s="22" t="s">
        <v>25</v>
      </c>
      <c r="J70" s="19" t="s">
        <v>105</v>
      </c>
      <c r="K70" s="37">
        <v>50244</v>
      </c>
      <c r="L70" s="38">
        <f t="shared" si="104"/>
        <v>12561</v>
      </c>
      <c r="M70" s="39">
        <f t="shared" si="105"/>
        <v>62805</v>
      </c>
      <c r="N70" s="40">
        <v>0</v>
      </c>
      <c r="O70" s="38">
        <f t="shared" si="106"/>
        <v>0</v>
      </c>
      <c r="P70" s="41">
        <f t="shared" si="107"/>
        <v>0</v>
      </c>
      <c r="Q70" s="42">
        <v>0</v>
      </c>
      <c r="R70" s="38">
        <f t="shared" si="108"/>
        <v>0</v>
      </c>
      <c r="S70" s="39">
        <f t="shared" si="109"/>
        <v>0</v>
      </c>
      <c r="T70" s="43">
        <v>0</v>
      </c>
      <c r="U70" s="44">
        <f t="shared" si="110"/>
        <v>0</v>
      </c>
      <c r="V70" s="45">
        <f t="shared" si="111"/>
        <v>0</v>
      </c>
      <c r="W70" s="40">
        <v>0</v>
      </c>
      <c r="X70" s="38">
        <f t="shared" si="112"/>
        <v>0</v>
      </c>
      <c r="Y70" s="41">
        <f t="shared" si="113"/>
        <v>0</v>
      </c>
      <c r="Z70" s="48">
        <v>0</v>
      </c>
      <c r="AA70" s="44">
        <f t="shared" si="114"/>
        <v>0</v>
      </c>
      <c r="AB70" s="45">
        <f t="shared" si="115"/>
        <v>0</v>
      </c>
      <c r="AC70" s="40">
        <v>0</v>
      </c>
      <c r="AD70" s="38">
        <f t="shared" si="116"/>
        <v>0</v>
      </c>
      <c r="AE70" s="39">
        <f t="shared" si="117"/>
        <v>0</v>
      </c>
      <c r="AF70" s="40">
        <v>0</v>
      </c>
      <c r="AG70" s="38">
        <f t="shared" si="118"/>
        <v>0</v>
      </c>
      <c r="AH70" s="39">
        <f t="shared" si="119"/>
        <v>0</v>
      </c>
      <c r="AI70" s="40">
        <v>0</v>
      </c>
      <c r="AJ70" s="38">
        <f t="shared" si="120"/>
        <v>0</v>
      </c>
      <c r="AK70" s="49">
        <f t="shared" si="121"/>
        <v>0</v>
      </c>
      <c r="AL70" s="50"/>
      <c r="AM70" s="48">
        <v>0</v>
      </c>
      <c r="AN70" s="44">
        <f t="shared" si="122"/>
        <v>0</v>
      </c>
      <c r="AO70" s="45">
        <f t="shared" si="123"/>
        <v>0</v>
      </c>
      <c r="AP70" s="40">
        <v>0</v>
      </c>
      <c r="AQ70" s="38">
        <f t="shared" si="124"/>
        <v>0</v>
      </c>
      <c r="AR70" s="39">
        <f t="shared" si="125"/>
        <v>0</v>
      </c>
      <c r="AS70" s="108">
        <v>0</v>
      </c>
      <c r="AT70" s="109">
        <f t="shared" si="126"/>
        <v>0</v>
      </c>
      <c r="AU70" s="49">
        <f t="shared" si="127"/>
        <v>0</v>
      </c>
    </row>
    <row r="71" spans="1:47" ht="27.75" hidden="1" customHeight="1" x14ac:dyDescent="0.3">
      <c r="A71" s="17">
        <v>44</v>
      </c>
      <c r="B71" s="18" t="s">
        <v>101</v>
      </c>
      <c r="C71" s="19" t="s">
        <v>106</v>
      </c>
      <c r="D71" s="92" t="s">
        <v>24</v>
      </c>
      <c r="E71" s="18"/>
      <c r="F71" s="18">
        <v>1</v>
      </c>
      <c r="G71" s="18"/>
      <c r="H71" s="21"/>
      <c r="I71" s="22" t="s">
        <v>25</v>
      </c>
      <c r="J71" s="19" t="s">
        <v>103</v>
      </c>
      <c r="K71" s="37">
        <v>0</v>
      </c>
      <c r="L71" s="38">
        <f t="shared" si="104"/>
        <v>0</v>
      </c>
      <c r="M71" s="39">
        <f t="shared" si="105"/>
        <v>0</v>
      </c>
      <c r="N71" s="40">
        <v>0</v>
      </c>
      <c r="O71" s="38">
        <f t="shared" si="106"/>
        <v>0</v>
      </c>
      <c r="P71" s="41">
        <f t="shared" si="107"/>
        <v>0</v>
      </c>
      <c r="Q71" s="42">
        <v>6079</v>
      </c>
      <c r="R71" s="38">
        <f t="shared" si="108"/>
        <v>1519.75</v>
      </c>
      <c r="S71" s="39">
        <f t="shared" si="109"/>
        <v>7598.75</v>
      </c>
      <c r="T71" s="43">
        <v>15198</v>
      </c>
      <c r="U71" s="44">
        <f t="shared" si="110"/>
        <v>15198</v>
      </c>
      <c r="V71" s="45">
        <f t="shared" si="111"/>
        <v>30396</v>
      </c>
      <c r="W71" s="40">
        <v>0</v>
      </c>
      <c r="X71" s="38">
        <f t="shared" si="112"/>
        <v>0</v>
      </c>
      <c r="Y71" s="41">
        <f t="shared" si="113"/>
        <v>0</v>
      </c>
      <c r="Z71" s="48">
        <v>0</v>
      </c>
      <c r="AA71" s="44">
        <f t="shared" si="114"/>
        <v>0</v>
      </c>
      <c r="AB71" s="45">
        <f t="shared" si="115"/>
        <v>0</v>
      </c>
      <c r="AC71" s="40">
        <v>0</v>
      </c>
      <c r="AD71" s="38">
        <f t="shared" si="116"/>
        <v>0</v>
      </c>
      <c r="AE71" s="39">
        <f t="shared" si="117"/>
        <v>0</v>
      </c>
      <c r="AF71" s="40">
        <v>0</v>
      </c>
      <c r="AG71" s="38">
        <f t="shared" si="118"/>
        <v>0</v>
      </c>
      <c r="AH71" s="39">
        <f t="shared" si="119"/>
        <v>0</v>
      </c>
      <c r="AI71" s="40">
        <v>0</v>
      </c>
      <c r="AJ71" s="38">
        <f t="shared" si="120"/>
        <v>0</v>
      </c>
      <c r="AK71" s="49">
        <f t="shared" si="121"/>
        <v>0</v>
      </c>
      <c r="AL71" s="50"/>
      <c r="AM71" s="48">
        <v>0</v>
      </c>
      <c r="AN71" s="44">
        <f t="shared" si="122"/>
        <v>0</v>
      </c>
      <c r="AO71" s="45">
        <f t="shared" si="123"/>
        <v>0</v>
      </c>
      <c r="AP71" s="40">
        <v>0</v>
      </c>
      <c r="AQ71" s="38">
        <f t="shared" si="124"/>
        <v>0</v>
      </c>
      <c r="AR71" s="39">
        <f t="shared" si="125"/>
        <v>0</v>
      </c>
      <c r="AS71" s="108">
        <v>0</v>
      </c>
      <c r="AT71" s="109">
        <f t="shared" si="126"/>
        <v>0</v>
      </c>
      <c r="AU71" s="49">
        <f t="shared" si="127"/>
        <v>0</v>
      </c>
    </row>
    <row r="72" spans="1:47" ht="15" customHeight="1" x14ac:dyDescent="0.3">
      <c r="A72" s="17">
        <v>45</v>
      </c>
      <c r="B72" s="18" t="s">
        <v>101</v>
      </c>
      <c r="C72" s="19" t="s">
        <v>107</v>
      </c>
      <c r="D72" s="92" t="s">
        <v>24</v>
      </c>
      <c r="E72" s="18">
        <v>1</v>
      </c>
      <c r="F72" s="18">
        <v>1</v>
      </c>
      <c r="G72" s="18">
        <v>1</v>
      </c>
      <c r="H72" s="21">
        <v>1</v>
      </c>
      <c r="I72" s="22" t="s">
        <v>25</v>
      </c>
      <c r="J72" s="19" t="s">
        <v>30</v>
      </c>
      <c r="K72" s="37">
        <v>128000</v>
      </c>
      <c r="L72" s="38">
        <f t="shared" si="104"/>
        <v>32000</v>
      </c>
      <c r="M72" s="39">
        <f t="shared" si="105"/>
        <v>160000</v>
      </c>
      <c r="N72" s="40">
        <v>0</v>
      </c>
      <c r="O72" s="38">
        <f t="shared" si="106"/>
        <v>0</v>
      </c>
      <c r="P72" s="41">
        <f t="shared" si="107"/>
        <v>0</v>
      </c>
      <c r="Q72" s="42">
        <v>204500</v>
      </c>
      <c r="R72" s="38">
        <f t="shared" si="108"/>
        <v>51125</v>
      </c>
      <c r="S72" s="39">
        <f t="shared" si="109"/>
        <v>255625</v>
      </c>
      <c r="T72" s="43">
        <v>1437658</v>
      </c>
      <c r="U72" s="44">
        <f t="shared" si="110"/>
        <v>1437658</v>
      </c>
      <c r="V72" s="45">
        <f t="shared" si="111"/>
        <v>2875316</v>
      </c>
      <c r="W72" s="40">
        <v>257440</v>
      </c>
      <c r="X72" s="38">
        <f t="shared" si="112"/>
        <v>64360</v>
      </c>
      <c r="Y72" s="41">
        <f t="shared" si="113"/>
        <v>321800</v>
      </c>
      <c r="Z72" s="48">
        <v>0</v>
      </c>
      <c r="AA72" s="44">
        <f t="shared" si="114"/>
        <v>0</v>
      </c>
      <c r="AB72" s="45">
        <f t="shared" si="115"/>
        <v>0</v>
      </c>
      <c r="AC72" s="40">
        <v>0</v>
      </c>
      <c r="AD72" s="38">
        <f t="shared" si="116"/>
        <v>0</v>
      </c>
      <c r="AE72" s="39">
        <f t="shared" si="117"/>
        <v>0</v>
      </c>
      <c r="AF72" s="40">
        <v>40800</v>
      </c>
      <c r="AG72" s="38">
        <f t="shared" si="118"/>
        <v>10200</v>
      </c>
      <c r="AH72" s="39">
        <f t="shared" si="119"/>
        <v>51000</v>
      </c>
      <c r="AI72" s="40">
        <v>0</v>
      </c>
      <c r="AJ72" s="38">
        <f t="shared" si="120"/>
        <v>0</v>
      </c>
      <c r="AK72" s="49">
        <f t="shared" si="121"/>
        <v>0</v>
      </c>
      <c r="AL72" s="50" t="s">
        <v>146</v>
      </c>
      <c r="AM72" s="48">
        <v>0</v>
      </c>
      <c r="AN72" s="44">
        <f t="shared" si="122"/>
        <v>0</v>
      </c>
      <c r="AO72" s="45">
        <f t="shared" si="123"/>
        <v>0</v>
      </c>
      <c r="AP72" s="46">
        <v>180000</v>
      </c>
      <c r="AQ72" s="35">
        <f t="shared" si="124"/>
        <v>45000</v>
      </c>
      <c r="AR72" s="54">
        <f t="shared" si="125"/>
        <v>225000</v>
      </c>
      <c r="AS72" s="108">
        <v>0</v>
      </c>
      <c r="AT72" s="109">
        <f t="shared" si="126"/>
        <v>0</v>
      </c>
      <c r="AU72" s="49">
        <f t="shared" si="127"/>
        <v>0</v>
      </c>
    </row>
    <row r="73" spans="1:47" ht="27.6" hidden="1" x14ac:dyDescent="0.3">
      <c r="A73" s="17">
        <v>46</v>
      </c>
      <c r="B73" s="18" t="s">
        <v>101</v>
      </c>
      <c r="C73" s="19" t="s">
        <v>108</v>
      </c>
      <c r="D73" s="92" t="s">
        <v>24</v>
      </c>
      <c r="E73" s="18"/>
      <c r="F73" s="18">
        <v>1</v>
      </c>
      <c r="G73" s="18"/>
      <c r="H73" s="21"/>
      <c r="I73" s="22" t="s">
        <v>25</v>
      </c>
      <c r="J73" s="19" t="s">
        <v>109</v>
      </c>
      <c r="K73" s="37">
        <v>0</v>
      </c>
      <c r="L73" s="38">
        <f t="shared" si="104"/>
        <v>0</v>
      </c>
      <c r="M73" s="39">
        <f t="shared" si="105"/>
        <v>0</v>
      </c>
      <c r="N73" s="40">
        <v>0</v>
      </c>
      <c r="O73" s="38">
        <f t="shared" si="106"/>
        <v>0</v>
      </c>
      <c r="P73" s="41">
        <f t="shared" si="107"/>
        <v>0</v>
      </c>
      <c r="Q73" s="42">
        <v>11752</v>
      </c>
      <c r="R73" s="38">
        <f t="shared" si="108"/>
        <v>2938</v>
      </c>
      <c r="S73" s="39">
        <f t="shared" si="109"/>
        <v>14690</v>
      </c>
      <c r="T73" s="43">
        <v>55000</v>
      </c>
      <c r="U73" s="44">
        <f t="shared" si="110"/>
        <v>55000</v>
      </c>
      <c r="V73" s="45">
        <f t="shared" si="111"/>
        <v>110000</v>
      </c>
      <c r="W73" s="40">
        <v>0</v>
      </c>
      <c r="X73" s="38">
        <f t="shared" si="112"/>
        <v>0</v>
      </c>
      <c r="Y73" s="41">
        <f t="shared" si="113"/>
        <v>0</v>
      </c>
      <c r="Z73" s="48">
        <v>0</v>
      </c>
      <c r="AA73" s="44">
        <f t="shared" si="114"/>
        <v>0</v>
      </c>
      <c r="AB73" s="45">
        <f t="shared" si="115"/>
        <v>0</v>
      </c>
      <c r="AC73" s="40">
        <v>0</v>
      </c>
      <c r="AD73" s="38">
        <f t="shared" si="116"/>
        <v>0</v>
      </c>
      <c r="AE73" s="39">
        <f t="shared" si="117"/>
        <v>0</v>
      </c>
      <c r="AF73" s="40">
        <v>0</v>
      </c>
      <c r="AG73" s="38">
        <f t="shared" si="118"/>
        <v>0</v>
      </c>
      <c r="AH73" s="39">
        <f t="shared" si="119"/>
        <v>0</v>
      </c>
      <c r="AI73" s="40">
        <v>0</v>
      </c>
      <c r="AJ73" s="38">
        <f t="shared" si="120"/>
        <v>0</v>
      </c>
      <c r="AK73" s="49">
        <f t="shared" si="121"/>
        <v>0</v>
      </c>
      <c r="AL73" s="50"/>
      <c r="AM73" s="48">
        <v>0</v>
      </c>
      <c r="AN73" s="44">
        <f t="shared" si="122"/>
        <v>0</v>
      </c>
      <c r="AO73" s="45">
        <f t="shared" si="123"/>
        <v>0</v>
      </c>
      <c r="AP73" s="40">
        <v>0</v>
      </c>
      <c r="AQ73" s="38">
        <f t="shared" si="124"/>
        <v>0</v>
      </c>
      <c r="AR73" s="39">
        <f t="shared" si="125"/>
        <v>0</v>
      </c>
      <c r="AS73" s="108">
        <v>0</v>
      </c>
      <c r="AT73" s="109">
        <f t="shared" si="126"/>
        <v>0</v>
      </c>
      <c r="AU73" s="49">
        <f t="shared" si="127"/>
        <v>0</v>
      </c>
    </row>
    <row r="74" spans="1:47" ht="27.6" hidden="1" x14ac:dyDescent="0.3">
      <c r="A74" s="17">
        <v>47</v>
      </c>
      <c r="B74" s="18" t="s">
        <v>101</v>
      </c>
      <c r="C74" s="51" t="s">
        <v>110</v>
      </c>
      <c r="D74" s="93" t="s">
        <v>24</v>
      </c>
      <c r="E74" s="18"/>
      <c r="F74" s="18">
        <v>1</v>
      </c>
      <c r="G74" s="18"/>
      <c r="H74" s="21"/>
      <c r="I74" s="22" t="s">
        <v>25</v>
      </c>
      <c r="J74" s="19" t="s">
        <v>103</v>
      </c>
      <c r="K74" s="37">
        <v>0</v>
      </c>
      <c r="L74" s="38">
        <f t="shared" si="104"/>
        <v>0</v>
      </c>
      <c r="M74" s="39">
        <f t="shared" si="105"/>
        <v>0</v>
      </c>
      <c r="N74" s="40">
        <v>0</v>
      </c>
      <c r="O74" s="38">
        <f t="shared" si="106"/>
        <v>0</v>
      </c>
      <c r="P74" s="41">
        <f t="shared" si="107"/>
        <v>0</v>
      </c>
      <c r="Q74" s="42">
        <v>44866</v>
      </c>
      <c r="R74" s="38">
        <f t="shared" si="108"/>
        <v>11216.5</v>
      </c>
      <c r="S74" s="39">
        <f t="shared" si="109"/>
        <v>56082.5</v>
      </c>
      <c r="T74" s="43">
        <v>308294</v>
      </c>
      <c r="U74" s="44">
        <f t="shared" si="110"/>
        <v>308294</v>
      </c>
      <c r="V74" s="45">
        <f t="shared" si="111"/>
        <v>616588</v>
      </c>
      <c r="W74" s="40">
        <v>0</v>
      </c>
      <c r="X74" s="38">
        <f t="shared" si="112"/>
        <v>0</v>
      </c>
      <c r="Y74" s="41">
        <f t="shared" si="113"/>
        <v>0</v>
      </c>
      <c r="Z74" s="48">
        <v>0</v>
      </c>
      <c r="AA74" s="44">
        <f t="shared" si="114"/>
        <v>0</v>
      </c>
      <c r="AB74" s="45">
        <f t="shared" si="115"/>
        <v>0</v>
      </c>
      <c r="AC74" s="40">
        <v>0</v>
      </c>
      <c r="AD74" s="38">
        <f t="shared" si="116"/>
        <v>0</v>
      </c>
      <c r="AE74" s="39">
        <f t="shared" si="117"/>
        <v>0</v>
      </c>
      <c r="AF74" s="40">
        <v>0</v>
      </c>
      <c r="AG74" s="38">
        <f t="shared" si="118"/>
        <v>0</v>
      </c>
      <c r="AH74" s="39">
        <f t="shared" si="119"/>
        <v>0</v>
      </c>
      <c r="AI74" s="40">
        <v>0</v>
      </c>
      <c r="AJ74" s="38">
        <f t="shared" si="120"/>
        <v>0</v>
      </c>
      <c r="AK74" s="49">
        <f t="shared" si="121"/>
        <v>0</v>
      </c>
      <c r="AL74" s="50"/>
      <c r="AM74" s="48">
        <v>0</v>
      </c>
      <c r="AN74" s="44">
        <f t="shared" si="122"/>
        <v>0</v>
      </c>
      <c r="AO74" s="45">
        <f t="shared" si="123"/>
        <v>0</v>
      </c>
      <c r="AP74" s="40">
        <v>0</v>
      </c>
      <c r="AQ74" s="38">
        <f t="shared" si="124"/>
        <v>0</v>
      </c>
      <c r="AR74" s="39">
        <f t="shared" si="125"/>
        <v>0</v>
      </c>
      <c r="AS74" s="108">
        <v>0</v>
      </c>
      <c r="AT74" s="109">
        <f t="shared" si="126"/>
        <v>0</v>
      </c>
      <c r="AU74" s="49">
        <f t="shared" si="127"/>
        <v>0</v>
      </c>
    </row>
    <row r="75" spans="1:47" ht="41.4" hidden="1" x14ac:dyDescent="0.3">
      <c r="A75" s="17">
        <v>48</v>
      </c>
      <c r="B75" s="18" t="s">
        <v>101</v>
      </c>
      <c r="C75" s="19" t="s">
        <v>111</v>
      </c>
      <c r="D75" s="92" t="s">
        <v>24</v>
      </c>
      <c r="E75" s="18"/>
      <c r="F75" s="18">
        <v>1</v>
      </c>
      <c r="G75" s="18"/>
      <c r="H75" s="21"/>
      <c r="I75" s="85"/>
      <c r="J75" s="86"/>
      <c r="K75" s="37">
        <v>0</v>
      </c>
      <c r="L75" s="38">
        <f t="shared" si="104"/>
        <v>0</v>
      </c>
      <c r="M75" s="39">
        <f t="shared" si="105"/>
        <v>0</v>
      </c>
      <c r="N75" s="40">
        <v>0</v>
      </c>
      <c r="O75" s="38">
        <f t="shared" si="106"/>
        <v>0</v>
      </c>
      <c r="P75" s="41">
        <f t="shared" si="107"/>
        <v>0</v>
      </c>
      <c r="Q75" s="42">
        <v>25000</v>
      </c>
      <c r="R75" s="38">
        <f t="shared" si="108"/>
        <v>6250</v>
      </c>
      <c r="S75" s="39">
        <f t="shared" si="109"/>
        <v>31250</v>
      </c>
      <c r="T75" s="43">
        <v>60000</v>
      </c>
      <c r="U75" s="44">
        <f t="shared" si="110"/>
        <v>60000</v>
      </c>
      <c r="V75" s="45">
        <f t="shared" si="111"/>
        <v>120000</v>
      </c>
      <c r="W75" s="40">
        <v>0</v>
      </c>
      <c r="X75" s="38">
        <f t="shared" si="112"/>
        <v>0</v>
      </c>
      <c r="Y75" s="41">
        <f t="shared" si="113"/>
        <v>0</v>
      </c>
      <c r="Z75" s="48">
        <v>0</v>
      </c>
      <c r="AA75" s="44">
        <f t="shared" si="114"/>
        <v>0</v>
      </c>
      <c r="AB75" s="45">
        <f t="shared" si="115"/>
        <v>0</v>
      </c>
      <c r="AC75" s="40">
        <v>0</v>
      </c>
      <c r="AD75" s="38">
        <f t="shared" si="116"/>
        <v>0</v>
      </c>
      <c r="AE75" s="39">
        <f t="shared" si="117"/>
        <v>0</v>
      </c>
      <c r="AF75" s="40">
        <v>0</v>
      </c>
      <c r="AG75" s="38">
        <f t="shared" si="118"/>
        <v>0</v>
      </c>
      <c r="AH75" s="39">
        <f t="shared" si="119"/>
        <v>0</v>
      </c>
      <c r="AI75" s="40">
        <v>0</v>
      </c>
      <c r="AJ75" s="38">
        <f t="shared" si="120"/>
        <v>0</v>
      </c>
      <c r="AK75" s="49">
        <f t="shared" si="121"/>
        <v>0</v>
      </c>
      <c r="AL75" s="50"/>
      <c r="AM75" s="48">
        <v>0</v>
      </c>
      <c r="AN75" s="44">
        <f t="shared" si="122"/>
        <v>0</v>
      </c>
      <c r="AO75" s="45">
        <f t="shared" si="123"/>
        <v>0</v>
      </c>
      <c r="AP75" s="40">
        <v>0</v>
      </c>
      <c r="AQ75" s="38">
        <f t="shared" si="124"/>
        <v>0</v>
      </c>
      <c r="AR75" s="39">
        <f t="shared" si="125"/>
        <v>0</v>
      </c>
      <c r="AS75" s="108">
        <v>0</v>
      </c>
      <c r="AT75" s="109">
        <f t="shared" si="126"/>
        <v>0</v>
      </c>
      <c r="AU75" s="49">
        <f t="shared" si="127"/>
        <v>0</v>
      </c>
    </row>
    <row r="76" spans="1:47" ht="41.4" x14ac:dyDescent="0.3">
      <c r="A76" s="17">
        <v>49</v>
      </c>
      <c r="B76" s="18" t="s">
        <v>101</v>
      </c>
      <c r="C76" s="19" t="s">
        <v>112</v>
      </c>
      <c r="D76" s="92" t="s">
        <v>24</v>
      </c>
      <c r="E76" s="18"/>
      <c r="F76" s="18">
        <v>1</v>
      </c>
      <c r="G76" s="18"/>
      <c r="H76" s="21">
        <v>1</v>
      </c>
      <c r="I76" s="85"/>
      <c r="J76" s="86"/>
      <c r="K76" s="37">
        <v>0</v>
      </c>
      <c r="L76" s="38">
        <f t="shared" si="104"/>
        <v>0</v>
      </c>
      <c r="M76" s="39">
        <f t="shared" si="105"/>
        <v>0</v>
      </c>
      <c r="N76" s="40">
        <v>0</v>
      </c>
      <c r="O76" s="38">
        <f t="shared" si="106"/>
        <v>0</v>
      </c>
      <c r="P76" s="41">
        <f t="shared" si="107"/>
        <v>0</v>
      </c>
      <c r="Q76" s="42">
        <v>25555</v>
      </c>
      <c r="R76" s="38">
        <f t="shared" si="108"/>
        <v>6388.75</v>
      </c>
      <c r="S76" s="39">
        <f t="shared" si="109"/>
        <v>31943.75</v>
      </c>
      <c r="T76" s="43">
        <v>102221</v>
      </c>
      <c r="U76" s="44">
        <f t="shared" si="110"/>
        <v>102221</v>
      </c>
      <c r="V76" s="45">
        <f t="shared" si="111"/>
        <v>204442</v>
      </c>
      <c r="W76" s="40">
        <v>0</v>
      </c>
      <c r="X76" s="38">
        <f t="shared" si="112"/>
        <v>0</v>
      </c>
      <c r="Y76" s="41">
        <f t="shared" si="113"/>
        <v>0</v>
      </c>
      <c r="Z76" s="48">
        <v>0</v>
      </c>
      <c r="AA76" s="44">
        <f t="shared" si="114"/>
        <v>0</v>
      </c>
      <c r="AB76" s="45">
        <f t="shared" si="115"/>
        <v>0</v>
      </c>
      <c r="AC76" s="40">
        <v>0</v>
      </c>
      <c r="AD76" s="38">
        <f t="shared" si="116"/>
        <v>0</v>
      </c>
      <c r="AE76" s="39">
        <f t="shared" si="117"/>
        <v>0</v>
      </c>
      <c r="AF76" s="40">
        <v>0</v>
      </c>
      <c r="AG76" s="38">
        <f t="shared" si="118"/>
        <v>0</v>
      </c>
      <c r="AH76" s="39">
        <f t="shared" si="119"/>
        <v>0</v>
      </c>
      <c r="AI76" s="40">
        <v>0</v>
      </c>
      <c r="AJ76" s="38">
        <f t="shared" si="120"/>
        <v>0</v>
      </c>
      <c r="AK76" s="49">
        <f t="shared" si="121"/>
        <v>0</v>
      </c>
      <c r="AL76" s="50"/>
      <c r="AM76" s="48">
        <v>21667</v>
      </c>
      <c r="AN76" s="44">
        <f t="shared" si="122"/>
        <v>21667</v>
      </c>
      <c r="AO76" s="45">
        <f t="shared" si="123"/>
        <v>43334</v>
      </c>
      <c r="AP76" s="40">
        <v>0</v>
      </c>
      <c r="AQ76" s="38">
        <f t="shared" si="124"/>
        <v>0</v>
      </c>
      <c r="AR76" s="39">
        <f t="shared" si="125"/>
        <v>0</v>
      </c>
      <c r="AS76" s="108">
        <v>0</v>
      </c>
      <c r="AT76" s="109">
        <f t="shared" si="126"/>
        <v>0</v>
      </c>
      <c r="AU76" s="49">
        <f t="shared" si="127"/>
        <v>0</v>
      </c>
    </row>
    <row r="77" spans="1:47" s="84" customFormat="1" ht="10.8" thickBot="1" x14ac:dyDescent="0.25">
      <c r="A77" s="66"/>
      <c r="B77" s="67" t="s">
        <v>101</v>
      </c>
      <c r="C77" s="68" t="s">
        <v>37</v>
      </c>
      <c r="D77" s="68"/>
      <c r="E77" s="67">
        <f>SUM(E69:E76)</f>
        <v>2</v>
      </c>
      <c r="F77" s="67">
        <f>SUM(F69:F76)</f>
        <v>7</v>
      </c>
      <c r="G77" s="67">
        <f>SUM(G69:G76)</f>
        <v>1</v>
      </c>
      <c r="H77" s="69">
        <f>SUM(H69:H76)</f>
        <v>2</v>
      </c>
      <c r="I77" s="66"/>
      <c r="J77" s="91"/>
      <c r="K77" s="72">
        <f t="shared" ref="K77:Y77" si="128">SUM(K71:K76)</f>
        <v>128000</v>
      </c>
      <c r="L77" s="72">
        <f t="shared" si="128"/>
        <v>32000</v>
      </c>
      <c r="M77" s="72">
        <f t="shared" si="128"/>
        <v>160000</v>
      </c>
      <c r="N77" s="72">
        <f t="shared" si="128"/>
        <v>0</v>
      </c>
      <c r="O77" s="72">
        <f t="shared" si="128"/>
        <v>0</v>
      </c>
      <c r="P77" s="73">
        <f t="shared" si="128"/>
        <v>0</v>
      </c>
      <c r="Q77" s="74">
        <f t="shared" si="128"/>
        <v>317752</v>
      </c>
      <c r="R77" s="75">
        <f t="shared" si="128"/>
        <v>79438</v>
      </c>
      <c r="S77" s="75">
        <f t="shared" si="128"/>
        <v>397190</v>
      </c>
      <c r="T77" s="75">
        <f t="shared" si="128"/>
        <v>1978371</v>
      </c>
      <c r="U77" s="75">
        <f t="shared" si="128"/>
        <v>1978371</v>
      </c>
      <c r="V77" s="75">
        <f t="shared" si="128"/>
        <v>3956742</v>
      </c>
      <c r="W77" s="75">
        <f t="shared" si="128"/>
        <v>257440</v>
      </c>
      <c r="X77" s="75">
        <f t="shared" si="128"/>
        <v>64360</v>
      </c>
      <c r="Y77" s="76">
        <f t="shared" si="128"/>
        <v>321800</v>
      </c>
      <c r="Z77" s="77">
        <f>SUM(Z69:Z76)</f>
        <v>0</v>
      </c>
      <c r="AA77" s="78">
        <f t="shared" ref="AA77:AK77" si="129">SUM(AA69:AA76)</f>
        <v>0</v>
      </c>
      <c r="AB77" s="78">
        <f t="shared" si="129"/>
        <v>0</v>
      </c>
      <c r="AC77" s="78">
        <f t="shared" si="129"/>
        <v>0</v>
      </c>
      <c r="AD77" s="78">
        <f t="shared" si="129"/>
        <v>0</v>
      </c>
      <c r="AE77" s="78">
        <f t="shared" si="129"/>
        <v>0</v>
      </c>
      <c r="AF77" s="78">
        <f t="shared" si="129"/>
        <v>40800</v>
      </c>
      <c r="AG77" s="78">
        <f t="shared" si="129"/>
        <v>10200</v>
      </c>
      <c r="AH77" s="78">
        <f t="shared" si="129"/>
        <v>51000</v>
      </c>
      <c r="AI77" s="78">
        <f t="shared" si="129"/>
        <v>0</v>
      </c>
      <c r="AJ77" s="78">
        <f t="shared" si="129"/>
        <v>0</v>
      </c>
      <c r="AK77" s="79">
        <f t="shared" si="129"/>
        <v>0</v>
      </c>
      <c r="AL77" s="80"/>
      <c r="AM77" s="81">
        <f>SUM(AM69:AM76)</f>
        <v>21667</v>
      </c>
      <c r="AN77" s="82">
        <f t="shared" ref="AN77:AU77" si="130">SUM(AN72:AN76)</f>
        <v>21667</v>
      </c>
      <c r="AO77" s="82">
        <f t="shared" si="130"/>
        <v>43334</v>
      </c>
      <c r="AP77" s="82">
        <f t="shared" si="130"/>
        <v>180000</v>
      </c>
      <c r="AQ77" s="82">
        <f t="shared" si="130"/>
        <v>45000</v>
      </c>
      <c r="AR77" s="82">
        <f t="shared" si="130"/>
        <v>225000</v>
      </c>
      <c r="AS77" s="82">
        <f t="shared" si="130"/>
        <v>0</v>
      </c>
      <c r="AT77" s="110">
        <f t="shared" si="130"/>
        <v>0</v>
      </c>
      <c r="AU77" s="83">
        <f t="shared" si="130"/>
        <v>0</v>
      </c>
    </row>
    <row r="78" spans="1:47" ht="12.75" customHeight="1" thickTop="1" x14ac:dyDescent="0.3">
      <c r="A78" s="17"/>
      <c r="B78" s="85"/>
      <c r="C78" s="95"/>
      <c r="D78" s="95"/>
      <c r="E78" s="85"/>
      <c r="F78" s="85"/>
      <c r="G78" s="85"/>
      <c r="H78" s="85"/>
      <c r="I78" s="85"/>
      <c r="J78" s="86"/>
      <c r="K78" s="87"/>
      <c r="L78" s="87"/>
      <c r="M78" s="87"/>
      <c r="N78" s="87"/>
      <c r="O78" s="87"/>
      <c r="P78" s="87"/>
      <c r="Q78" s="87"/>
      <c r="R78" s="87"/>
      <c r="S78" s="87"/>
      <c r="AL78" s="88"/>
    </row>
    <row r="79" spans="1:47" ht="15" hidden="1" customHeight="1" x14ac:dyDescent="0.3">
      <c r="A79" s="209" t="s">
        <v>2</v>
      </c>
      <c r="B79" s="211" t="s">
        <v>3</v>
      </c>
      <c r="C79" s="214" t="s">
        <v>4</v>
      </c>
      <c r="D79" s="190"/>
      <c r="E79" s="218">
        <v>5310</v>
      </c>
      <c r="F79" s="221">
        <v>5311</v>
      </c>
      <c r="G79" s="246">
        <v>5316</v>
      </c>
      <c r="H79" s="249">
        <v>5317</v>
      </c>
      <c r="I79" s="85"/>
      <c r="J79" s="86"/>
      <c r="K79" s="196" t="s">
        <v>7</v>
      </c>
      <c r="L79" s="197"/>
      <c r="M79" s="197"/>
      <c r="N79" s="197"/>
      <c r="O79" s="197"/>
      <c r="P79" s="198"/>
      <c r="Q79" s="199" t="s">
        <v>8</v>
      </c>
      <c r="R79" s="200"/>
      <c r="S79" s="200"/>
      <c r="T79" s="200"/>
      <c r="U79" s="200"/>
      <c r="V79" s="200"/>
      <c r="W79" s="201"/>
      <c r="X79" s="201"/>
      <c r="Y79" s="202"/>
      <c r="Z79" s="203" t="s">
        <v>9</v>
      </c>
      <c r="AA79" s="204"/>
      <c r="AB79" s="204"/>
      <c r="AC79" s="204"/>
      <c r="AD79" s="204"/>
      <c r="AE79" s="204"/>
      <c r="AF79" s="205"/>
      <c r="AG79" s="205"/>
      <c r="AH79" s="205"/>
      <c r="AI79" s="206"/>
      <c r="AJ79" s="206"/>
      <c r="AK79" s="243"/>
      <c r="AL79" s="9"/>
      <c r="AM79" s="244" t="s">
        <v>10</v>
      </c>
      <c r="AN79" s="240"/>
      <c r="AO79" s="240"/>
      <c r="AP79" s="240"/>
      <c r="AQ79" s="240"/>
      <c r="AR79" s="240"/>
      <c r="AS79" s="241"/>
      <c r="AT79" s="241"/>
      <c r="AU79" s="241"/>
    </row>
    <row r="80" spans="1:47" ht="12.75" hidden="1" customHeight="1" x14ac:dyDescent="0.3">
      <c r="A80" s="210"/>
      <c r="B80" s="212"/>
      <c r="C80" s="212"/>
      <c r="D80" s="188"/>
      <c r="E80" s="219"/>
      <c r="F80" s="222"/>
      <c r="G80" s="247"/>
      <c r="H80" s="250"/>
      <c r="I80" s="85"/>
      <c r="J80" s="86"/>
      <c r="K80" s="238" t="s">
        <v>12</v>
      </c>
      <c r="L80" s="237"/>
      <c r="M80" s="237"/>
      <c r="N80" s="238" t="s">
        <v>13</v>
      </c>
      <c r="O80" s="237"/>
      <c r="P80" s="245"/>
      <c r="Q80" s="236" t="s">
        <v>14</v>
      </c>
      <c r="R80" s="237"/>
      <c r="S80" s="237"/>
      <c r="T80" s="238" t="s">
        <v>15</v>
      </c>
      <c r="U80" s="237"/>
      <c r="V80" s="237"/>
      <c r="W80" s="238" t="s">
        <v>12</v>
      </c>
      <c r="X80" s="237"/>
      <c r="Y80" s="242"/>
      <c r="Z80" s="236" t="s">
        <v>15</v>
      </c>
      <c r="AA80" s="237"/>
      <c r="AB80" s="237"/>
      <c r="AC80" s="238" t="s">
        <v>12</v>
      </c>
      <c r="AD80" s="237"/>
      <c r="AE80" s="237"/>
      <c r="AF80" s="238" t="s">
        <v>38</v>
      </c>
      <c r="AG80" s="237"/>
      <c r="AH80" s="237"/>
      <c r="AI80" s="238" t="s">
        <v>17</v>
      </c>
      <c r="AJ80" s="237"/>
      <c r="AK80" s="242"/>
      <c r="AL80" s="89"/>
      <c r="AM80" s="236" t="s">
        <v>15</v>
      </c>
      <c r="AN80" s="237"/>
      <c r="AO80" s="237"/>
      <c r="AP80" s="238" t="s">
        <v>12</v>
      </c>
      <c r="AQ80" s="237"/>
      <c r="AR80" s="237"/>
      <c r="AS80" s="238" t="s">
        <v>38</v>
      </c>
      <c r="AT80" s="237"/>
      <c r="AU80" s="237"/>
    </row>
    <row r="81" spans="1:47" ht="12.75" hidden="1" customHeight="1" x14ac:dyDescent="0.3">
      <c r="A81" s="210"/>
      <c r="B81" s="213"/>
      <c r="C81" s="213"/>
      <c r="D81" s="189"/>
      <c r="E81" s="220"/>
      <c r="F81" s="223"/>
      <c r="G81" s="248"/>
      <c r="H81" s="251"/>
      <c r="I81" s="85"/>
      <c r="J81" s="86"/>
      <c r="K81" s="11" t="s">
        <v>19</v>
      </c>
      <c r="L81" s="11" t="s">
        <v>20</v>
      </c>
      <c r="M81" s="12" t="s">
        <v>21</v>
      </c>
      <c r="N81" s="11" t="s">
        <v>19</v>
      </c>
      <c r="O81" s="11" t="s">
        <v>20</v>
      </c>
      <c r="P81" s="13" t="s">
        <v>21</v>
      </c>
      <c r="Q81" s="14" t="s">
        <v>19</v>
      </c>
      <c r="R81" s="11" t="s">
        <v>20</v>
      </c>
      <c r="S81" s="12" t="s">
        <v>21</v>
      </c>
      <c r="T81" s="11" t="s">
        <v>19</v>
      </c>
      <c r="U81" s="11" t="s">
        <v>20</v>
      </c>
      <c r="V81" s="12" t="s">
        <v>21</v>
      </c>
      <c r="W81" s="11" t="s">
        <v>19</v>
      </c>
      <c r="X81" s="11" t="s">
        <v>20</v>
      </c>
      <c r="Y81" s="15" t="s">
        <v>21</v>
      </c>
      <c r="Z81" s="14" t="s">
        <v>19</v>
      </c>
      <c r="AA81" s="11" t="s">
        <v>20</v>
      </c>
      <c r="AB81" s="12" t="s">
        <v>21</v>
      </c>
      <c r="AC81" s="11" t="s">
        <v>19</v>
      </c>
      <c r="AD81" s="11" t="s">
        <v>20</v>
      </c>
      <c r="AE81" s="12" t="s">
        <v>21</v>
      </c>
      <c r="AF81" s="11" t="s">
        <v>19</v>
      </c>
      <c r="AG81" s="11" t="s">
        <v>20</v>
      </c>
      <c r="AH81" s="12" t="s">
        <v>21</v>
      </c>
      <c r="AI81" s="11" t="s">
        <v>19</v>
      </c>
      <c r="AJ81" s="11" t="s">
        <v>20</v>
      </c>
      <c r="AK81" s="15" t="s">
        <v>21</v>
      </c>
      <c r="AL81" s="16"/>
      <c r="AM81" s="14" t="s">
        <v>19</v>
      </c>
      <c r="AN81" s="11" t="s">
        <v>20</v>
      </c>
      <c r="AO81" s="12" t="s">
        <v>21</v>
      </c>
      <c r="AP81" s="11" t="s">
        <v>19</v>
      </c>
      <c r="AQ81" s="11" t="s">
        <v>20</v>
      </c>
      <c r="AR81" s="12" t="s">
        <v>21</v>
      </c>
      <c r="AS81" s="11" t="s">
        <v>19</v>
      </c>
      <c r="AT81" s="11" t="s">
        <v>20</v>
      </c>
      <c r="AU81" s="12" t="s">
        <v>21</v>
      </c>
    </row>
    <row r="82" spans="1:47" ht="41.4" hidden="1" x14ac:dyDescent="0.3">
      <c r="A82" s="17">
        <v>50</v>
      </c>
      <c r="B82" s="18" t="s">
        <v>113</v>
      </c>
      <c r="C82" s="51" t="s">
        <v>114</v>
      </c>
      <c r="D82" s="93"/>
      <c r="E82" s="18">
        <v>1</v>
      </c>
      <c r="F82" s="18"/>
      <c r="G82" s="18"/>
      <c r="H82" s="21"/>
      <c r="I82" s="87"/>
      <c r="J82" s="87"/>
      <c r="K82" s="37">
        <v>0</v>
      </c>
      <c r="L82" s="38">
        <f>((K82/0.8)*0.2)</f>
        <v>0</v>
      </c>
      <c r="M82" s="39">
        <f>(K82/0.8)</f>
        <v>0</v>
      </c>
      <c r="N82" s="40">
        <v>49790</v>
      </c>
      <c r="O82" s="38">
        <f>((N82/0.8)*0.2)</f>
        <v>12447.5</v>
      </c>
      <c r="P82" s="41">
        <f>(N82/0.8)</f>
        <v>62237.5</v>
      </c>
      <c r="Q82" s="42">
        <v>0</v>
      </c>
      <c r="R82" s="38">
        <f>((Q82/0.8)*0.2)</f>
        <v>0</v>
      </c>
      <c r="S82" s="39">
        <f>(Q82/0.8)</f>
        <v>0</v>
      </c>
      <c r="T82" s="43">
        <v>0</v>
      </c>
      <c r="U82" s="44">
        <f>((T82/0.5)*0.5)</f>
        <v>0</v>
      </c>
      <c r="V82" s="45">
        <f>(T82/0.5)</f>
        <v>0</v>
      </c>
      <c r="W82" s="40">
        <v>0</v>
      </c>
      <c r="X82" s="38">
        <f>((W82/0.8)*0.2)</f>
        <v>0</v>
      </c>
      <c r="Y82" s="41">
        <f>(W82/0.8)</f>
        <v>0</v>
      </c>
      <c r="Z82" s="48">
        <v>0</v>
      </c>
      <c r="AA82" s="44">
        <f>((Z82/0.5)*0.5)</f>
        <v>0</v>
      </c>
      <c r="AB82" s="45">
        <f>(Z82/0.5)</f>
        <v>0</v>
      </c>
      <c r="AC82" s="40">
        <v>0</v>
      </c>
      <c r="AD82" s="38">
        <f>((AC82/0.8)*0.2)</f>
        <v>0</v>
      </c>
      <c r="AE82" s="39">
        <f>(AC82/0.8)</f>
        <v>0</v>
      </c>
      <c r="AF82" s="40">
        <v>0</v>
      </c>
      <c r="AG82" s="38">
        <f>((AF82/0.8)*0.2)</f>
        <v>0</v>
      </c>
      <c r="AH82" s="39">
        <f>(AF82/0.8)</f>
        <v>0</v>
      </c>
      <c r="AI82" s="40">
        <v>0</v>
      </c>
      <c r="AJ82" s="38">
        <f>((AI82/0.8)*0.2)</f>
        <v>0</v>
      </c>
      <c r="AK82" s="49">
        <f>(AI82/0.8)</f>
        <v>0</v>
      </c>
      <c r="AL82" s="50"/>
      <c r="AM82" s="48">
        <v>0</v>
      </c>
      <c r="AN82" s="44">
        <f>((AM82/0.5)*0.5)</f>
        <v>0</v>
      </c>
      <c r="AO82" s="45">
        <f>(AM82/0.5)</f>
        <v>0</v>
      </c>
      <c r="AP82" s="40">
        <v>0</v>
      </c>
      <c r="AQ82" s="38">
        <f>((AP82/0.8)*0.2)</f>
        <v>0</v>
      </c>
      <c r="AR82" s="39">
        <f>(AP82/0.8)</f>
        <v>0</v>
      </c>
      <c r="AS82" s="40">
        <v>0</v>
      </c>
      <c r="AT82" s="38">
        <f>((AS82/0.8)*0.2)</f>
        <v>0</v>
      </c>
      <c r="AU82" s="39">
        <f>(AS82/0.8)</f>
        <v>0</v>
      </c>
    </row>
    <row r="83" spans="1:47" ht="27.6" hidden="1" x14ac:dyDescent="0.3">
      <c r="A83" s="17">
        <v>51</v>
      </c>
      <c r="B83" s="18" t="s">
        <v>113</v>
      </c>
      <c r="C83" s="19" t="s">
        <v>115</v>
      </c>
      <c r="D83" s="92" t="s">
        <v>53</v>
      </c>
      <c r="E83" s="18">
        <v>1</v>
      </c>
      <c r="F83" s="18">
        <v>1</v>
      </c>
      <c r="G83" s="18"/>
      <c r="H83" s="21"/>
      <c r="I83" s="87"/>
      <c r="J83" s="87"/>
      <c r="K83" s="37">
        <v>188000</v>
      </c>
      <c r="L83" s="38">
        <f>((K83/0.8)*0.2)</f>
        <v>47000</v>
      </c>
      <c r="M83" s="39">
        <f>(K83/0.8)</f>
        <v>235000</v>
      </c>
      <c r="N83" s="40">
        <v>74640</v>
      </c>
      <c r="O83" s="38">
        <f>((N83/0.8)*0.2)</f>
        <v>18660</v>
      </c>
      <c r="P83" s="41">
        <f>(N83/0.8)</f>
        <v>93300</v>
      </c>
      <c r="Q83" s="101">
        <v>67200</v>
      </c>
      <c r="R83" s="35">
        <f>((Q83/0.8)*0.2)</f>
        <v>16800</v>
      </c>
      <c r="S83" s="54">
        <f>(Q83/0.8)</f>
        <v>84000</v>
      </c>
      <c r="T83" s="43">
        <v>130000</v>
      </c>
      <c r="U83" s="44">
        <f>((T83/0.5)*0.5)</f>
        <v>130000</v>
      </c>
      <c r="V83" s="45">
        <f>(T83/0.5)</f>
        <v>260000</v>
      </c>
      <c r="W83" s="40">
        <v>0</v>
      </c>
      <c r="X83" s="38">
        <f>((W83/0.8)*0.2)</f>
        <v>0</v>
      </c>
      <c r="Y83" s="41">
        <f>(W83/0.8)</f>
        <v>0</v>
      </c>
      <c r="Z83" s="48">
        <v>0</v>
      </c>
      <c r="AA83" s="44">
        <f>((Z83/0.5)*0.5)</f>
        <v>0</v>
      </c>
      <c r="AB83" s="45">
        <f>(Z83/0.5)</f>
        <v>0</v>
      </c>
      <c r="AC83" s="40">
        <v>0</v>
      </c>
      <c r="AD83" s="38">
        <f>((AC83/0.8)*0.2)</f>
        <v>0</v>
      </c>
      <c r="AE83" s="39">
        <f>(AC83/0.8)</f>
        <v>0</v>
      </c>
      <c r="AF83" s="40">
        <v>0</v>
      </c>
      <c r="AG83" s="38">
        <f>((AF83/0.8)*0.2)</f>
        <v>0</v>
      </c>
      <c r="AH83" s="39">
        <f>(AF83/0.8)</f>
        <v>0</v>
      </c>
      <c r="AI83" s="40">
        <v>0</v>
      </c>
      <c r="AJ83" s="38">
        <f>((AI83/0.8)*0.2)</f>
        <v>0</v>
      </c>
      <c r="AK83" s="49">
        <f>(AI83/0.8)</f>
        <v>0</v>
      </c>
      <c r="AL83" s="50"/>
      <c r="AM83" s="48">
        <v>0</v>
      </c>
      <c r="AN83" s="44">
        <f>((AM83/0.5)*0.5)</f>
        <v>0</v>
      </c>
      <c r="AO83" s="45">
        <f>(AM83/0.5)</f>
        <v>0</v>
      </c>
      <c r="AP83" s="40">
        <v>0</v>
      </c>
      <c r="AQ83" s="38">
        <f>((AP83/0.8)*0.2)</f>
        <v>0</v>
      </c>
      <c r="AR83" s="39">
        <f>(AP83/0.8)</f>
        <v>0</v>
      </c>
      <c r="AS83" s="40">
        <v>0</v>
      </c>
      <c r="AT83" s="38">
        <f>((AS83/0.8)*0.2)</f>
        <v>0</v>
      </c>
      <c r="AU83" s="39">
        <f>(AS83/0.8)</f>
        <v>0</v>
      </c>
    </row>
    <row r="84" spans="1:47" s="84" customFormat="1" ht="10.8" hidden="1" thickBot="1" x14ac:dyDescent="0.25">
      <c r="A84" s="111"/>
      <c r="B84" s="67" t="s">
        <v>113</v>
      </c>
      <c r="C84" s="68" t="s">
        <v>37</v>
      </c>
      <c r="D84" s="68"/>
      <c r="E84" s="112">
        <f>SUM(E82:E83)</f>
        <v>2</v>
      </c>
      <c r="F84" s="112">
        <f>SUM(F82:F83)</f>
        <v>1</v>
      </c>
      <c r="G84" s="112">
        <f>SUM(G82:G83)</f>
        <v>0</v>
      </c>
      <c r="H84" s="113">
        <f>SUM(H82:H83)</f>
        <v>0</v>
      </c>
      <c r="I84" s="114"/>
      <c r="J84" s="114"/>
      <c r="K84" s="72">
        <f t="shared" ref="K84:Y84" si="131">SUM(K79:K83)</f>
        <v>188000</v>
      </c>
      <c r="L84" s="72">
        <f t="shared" si="131"/>
        <v>47000</v>
      </c>
      <c r="M84" s="72">
        <f t="shared" si="131"/>
        <v>235000</v>
      </c>
      <c r="N84" s="72">
        <f t="shared" si="131"/>
        <v>124430</v>
      </c>
      <c r="O84" s="72">
        <f t="shared" si="131"/>
        <v>31107.5</v>
      </c>
      <c r="P84" s="73">
        <f t="shared" si="131"/>
        <v>155537.5</v>
      </c>
      <c r="Q84" s="74">
        <f t="shared" si="131"/>
        <v>67200</v>
      </c>
      <c r="R84" s="75">
        <f t="shared" si="131"/>
        <v>16800</v>
      </c>
      <c r="S84" s="75">
        <f t="shared" si="131"/>
        <v>84000</v>
      </c>
      <c r="T84" s="75">
        <f t="shared" si="131"/>
        <v>130000</v>
      </c>
      <c r="U84" s="75">
        <f t="shared" si="131"/>
        <v>130000</v>
      </c>
      <c r="V84" s="75">
        <f t="shared" si="131"/>
        <v>260000</v>
      </c>
      <c r="W84" s="75">
        <f t="shared" si="131"/>
        <v>0</v>
      </c>
      <c r="X84" s="75">
        <f t="shared" si="131"/>
        <v>0</v>
      </c>
      <c r="Y84" s="76">
        <f t="shared" si="131"/>
        <v>0</v>
      </c>
      <c r="Z84" s="77">
        <f>SUM(Z82:Z83)</f>
        <v>0</v>
      </c>
      <c r="AA84" s="78">
        <f t="shared" ref="AA84:AK84" si="132">SUM(AA82:AA83)</f>
        <v>0</v>
      </c>
      <c r="AB84" s="78">
        <f t="shared" si="132"/>
        <v>0</v>
      </c>
      <c r="AC84" s="78">
        <f t="shared" si="132"/>
        <v>0</v>
      </c>
      <c r="AD84" s="78">
        <f t="shared" si="132"/>
        <v>0</v>
      </c>
      <c r="AE84" s="78">
        <f t="shared" si="132"/>
        <v>0</v>
      </c>
      <c r="AF84" s="78">
        <f t="shared" si="132"/>
        <v>0</v>
      </c>
      <c r="AG84" s="78">
        <f t="shared" si="132"/>
        <v>0</v>
      </c>
      <c r="AH84" s="78">
        <f t="shared" si="132"/>
        <v>0</v>
      </c>
      <c r="AI84" s="78">
        <f t="shared" si="132"/>
        <v>0</v>
      </c>
      <c r="AJ84" s="78">
        <f t="shared" si="132"/>
        <v>0</v>
      </c>
      <c r="AK84" s="79">
        <f t="shared" si="132"/>
        <v>0</v>
      </c>
      <c r="AL84" s="80"/>
      <c r="AM84" s="81">
        <f>SUM(AM82:AM83)</f>
        <v>0</v>
      </c>
      <c r="AN84" s="82">
        <f t="shared" ref="AN84:AU84" si="133">SUM(AN82:AN83)</f>
        <v>0</v>
      </c>
      <c r="AO84" s="82">
        <f t="shared" si="133"/>
        <v>0</v>
      </c>
      <c r="AP84" s="82">
        <f t="shared" si="133"/>
        <v>0</v>
      </c>
      <c r="AQ84" s="82">
        <f t="shared" si="133"/>
        <v>0</v>
      </c>
      <c r="AR84" s="82">
        <f t="shared" si="133"/>
        <v>0</v>
      </c>
      <c r="AS84" s="82">
        <f t="shared" si="133"/>
        <v>0</v>
      </c>
      <c r="AT84" s="115">
        <f t="shared" si="133"/>
        <v>0</v>
      </c>
      <c r="AU84" s="115">
        <f t="shared" si="133"/>
        <v>0</v>
      </c>
    </row>
    <row r="85" spans="1:47" x14ac:dyDescent="0.3">
      <c r="A85" s="116"/>
      <c r="B85" s="117"/>
      <c r="C85" s="118"/>
      <c r="D85" s="118"/>
      <c r="E85" s="119"/>
      <c r="F85" s="119"/>
      <c r="G85" s="119"/>
      <c r="H85" s="119"/>
      <c r="I85" s="120"/>
      <c r="J85" s="120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2"/>
      <c r="AU85" s="123"/>
    </row>
    <row r="86" spans="1:47" ht="16.5" hidden="1" customHeight="1" x14ac:dyDescent="0.3">
      <c r="A86" s="209" t="s">
        <v>2</v>
      </c>
      <c r="B86" s="211" t="s">
        <v>3</v>
      </c>
      <c r="C86" s="214" t="s">
        <v>4</v>
      </c>
      <c r="D86" s="190"/>
      <c r="E86" s="218">
        <v>5310</v>
      </c>
      <c r="F86" s="221">
        <v>5311</v>
      </c>
      <c r="G86" s="246">
        <v>5316</v>
      </c>
      <c r="H86" s="249">
        <v>5317</v>
      </c>
      <c r="I86" s="85"/>
      <c r="J86" s="86"/>
      <c r="K86" s="259" t="s">
        <v>7</v>
      </c>
      <c r="L86" s="260"/>
      <c r="M86" s="260"/>
      <c r="N86" s="260"/>
      <c r="O86" s="260"/>
      <c r="P86" s="261"/>
      <c r="Q86" s="262" t="s">
        <v>8</v>
      </c>
      <c r="R86" s="263"/>
      <c r="S86" s="263"/>
      <c r="T86" s="263"/>
      <c r="U86" s="263"/>
      <c r="V86" s="263"/>
      <c r="W86" s="264"/>
      <c r="X86" s="264"/>
      <c r="Y86" s="265"/>
      <c r="Z86" s="203" t="s">
        <v>9</v>
      </c>
      <c r="AA86" s="204"/>
      <c r="AB86" s="204"/>
      <c r="AC86" s="204"/>
      <c r="AD86" s="204"/>
      <c r="AE86" s="204"/>
      <c r="AF86" s="205"/>
      <c r="AG86" s="205"/>
      <c r="AH86" s="205"/>
      <c r="AI86" s="206"/>
      <c r="AJ86" s="206"/>
      <c r="AK86" s="243"/>
      <c r="AL86" s="9"/>
      <c r="AM86" s="266" t="s">
        <v>10</v>
      </c>
      <c r="AN86" s="267"/>
      <c r="AO86" s="267"/>
      <c r="AP86" s="267"/>
      <c r="AQ86" s="267"/>
      <c r="AR86" s="267"/>
      <c r="AS86" s="268"/>
      <c r="AT86" s="241"/>
      <c r="AU86" s="252"/>
    </row>
    <row r="87" spans="1:47" ht="16.5" hidden="1" customHeight="1" x14ac:dyDescent="0.3">
      <c r="A87" s="210"/>
      <c r="B87" s="212"/>
      <c r="C87" s="212"/>
      <c r="D87" s="188"/>
      <c r="E87" s="219"/>
      <c r="F87" s="222"/>
      <c r="G87" s="247"/>
      <c r="H87" s="250"/>
      <c r="I87" s="85"/>
      <c r="J87" s="86"/>
      <c r="K87" s="238" t="s">
        <v>12</v>
      </c>
      <c r="L87" s="237"/>
      <c r="M87" s="237"/>
      <c r="N87" s="238" t="s">
        <v>13</v>
      </c>
      <c r="O87" s="237"/>
      <c r="P87" s="245"/>
      <c r="Q87" s="236" t="s">
        <v>14</v>
      </c>
      <c r="R87" s="237"/>
      <c r="S87" s="237"/>
      <c r="T87" s="238" t="s">
        <v>15</v>
      </c>
      <c r="U87" s="237"/>
      <c r="V87" s="237"/>
      <c r="W87" s="238" t="s">
        <v>12</v>
      </c>
      <c r="X87" s="237"/>
      <c r="Y87" s="242"/>
      <c r="Z87" s="236" t="s">
        <v>15</v>
      </c>
      <c r="AA87" s="237"/>
      <c r="AB87" s="237"/>
      <c r="AC87" s="238" t="s">
        <v>12</v>
      </c>
      <c r="AD87" s="237"/>
      <c r="AE87" s="237"/>
      <c r="AF87" s="238" t="s">
        <v>38</v>
      </c>
      <c r="AG87" s="237"/>
      <c r="AH87" s="237"/>
      <c r="AI87" s="238" t="s">
        <v>17</v>
      </c>
      <c r="AJ87" s="237"/>
      <c r="AK87" s="242"/>
      <c r="AL87" s="89"/>
      <c r="AM87" s="236" t="s">
        <v>15</v>
      </c>
      <c r="AN87" s="237"/>
      <c r="AO87" s="237"/>
      <c r="AP87" s="238" t="s">
        <v>12</v>
      </c>
      <c r="AQ87" s="237"/>
      <c r="AR87" s="237"/>
      <c r="AS87" s="238" t="s">
        <v>38</v>
      </c>
      <c r="AT87" s="237"/>
      <c r="AU87" s="242"/>
    </row>
    <row r="88" spans="1:47" hidden="1" x14ac:dyDescent="0.3">
      <c r="A88" s="210"/>
      <c r="B88" s="213"/>
      <c r="C88" s="213"/>
      <c r="D88" s="189"/>
      <c r="E88" s="220"/>
      <c r="F88" s="223"/>
      <c r="G88" s="248"/>
      <c r="H88" s="251"/>
      <c r="I88" s="85"/>
      <c r="J88" s="86"/>
      <c r="K88" s="11" t="s">
        <v>19</v>
      </c>
      <c r="L88" s="11" t="s">
        <v>20</v>
      </c>
      <c r="M88" s="12" t="s">
        <v>21</v>
      </c>
      <c r="N88" s="11" t="s">
        <v>19</v>
      </c>
      <c r="O88" s="11" t="s">
        <v>20</v>
      </c>
      <c r="P88" s="13" t="s">
        <v>21</v>
      </c>
      <c r="Q88" s="14" t="s">
        <v>19</v>
      </c>
      <c r="R88" s="11" t="s">
        <v>20</v>
      </c>
      <c r="S88" s="12" t="s">
        <v>21</v>
      </c>
      <c r="T88" s="11" t="s">
        <v>19</v>
      </c>
      <c r="U88" s="11" t="s">
        <v>20</v>
      </c>
      <c r="V88" s="12" t="s">
        <v>21</v>
      </c>
      <c r="W88" s="11" t="s">
        <v>19</v>
      </c>
      <c r="X88" s="11" t="s">
        <v>20</v>
      </c>
      <c r="Y88" s="15" t="s">
        <v>21</v>
      </c>
      <c r="Z88" s="14" t="s">
        <v>19</v>
      </c>
      <c r="AA88" s="11" t="s">
        <v>20</v>
      </c>
      <c r="AB88" s="12" t="s">
        <v>21</v>
      </c>
      <c r="AC88" s="11" t="s">
        <v>19</v>
      </c>
      <c r="AD88" s="11" t="s">
        <v>20</v>
      </c>
      <c r="AE88" s="12" t="s">
        <v>21</v>
      </c>
      <c r="AF88" s="11" t="s">
        <v>19</v>
      </c>
      <c r="AG88" s="11" t="s">
        <v>20</v>
      </c>
      <c r="AH88" s="12" t="s">
        <v>21</v>
      </c>
      <c r="AI88" s="11" t="s">
        <v>19</v>
      </c>
      <c r="AJ88" s="11" t="s">
        <v>20</v>
      </c>
      <c r="AK88" s="15" t="s">
        <v>21</v>
      </c>
      <c r="AL88" s="16"/>
      <c r="AM88" s="14" t="s">
        <v>19</v>
      </c>
      <c r="AN88" s="11" t="s">
        <v>20</v>
      </c>
      <c r="AO88" s="12" t="s">
        <v>21</v>
      </c>
      <c r="AP88" s="11" t="s">
        <v>19</v>
      </c>
      <c r="AQ88" s="11" t="s">
        <v>20</v>
      </c>
      <c r="AR88" s="12" t="s">
        <v>21</v>
      </c>
      <c r="AS88" s="11" t="s">
        <v>19</v>
      </c>
      <c r="AT88" s="11" t="s">
        <v>20</v>
      </c>
      <c r="AU88" s="15" t="s">
        <v>21</v>
      </c>
    </row>
    <row r="89" spans="1:47" hidden="1" x14ac:dyDescent="0.3">
      <c r="A89" s="17">
        <v>52</v>
      </c>
      <c r="B89" s="18" t="s">
        <v>116</v>
      </c>
      <c r="C89" s="51" t="s">
        <v>117</v>
      </c>
      <c r="D89" s="93"/>
      <c r="E89" s="18"/>
      <c r="F89" s="18">
        <v>4</v>
      </c>
      <c r="G89" s="18"/>
      <c r="H89" s="21"/>
      <c r="I89" s="87"/>
      <c r="J89" s="87"/>
      <c r="K89" s="124">
        <v>0</v>
      </c>
      <c r="L89" s="125">
        <f>((K89/0.8)*0.2)</f>
        <v>0</v>
      </c>
      <c r="M89" s="126">
        <f>(K89/0.8)</f>
        <v>0</v>
      </c>
      <c r="N89" s="127">
        <v>0</v>
      </c>
      <c r="O89" s="125">
        <f>((N89/0.8)*0.2)</f>
        <v>0</v>
      </c>
      <c r="P89" s="128">
        <f>(N89/0.8)</f>
        <v>0</v>
      </c>
      <c r="Q89" s="129">
        <v>0</v>
      </c>
      <c r="R89" s="125">
        <f>((Q89/0.8)*0.2)</f>
        <v>0</v>
      </c>
      <c r="S89" s="126">
        <f>(Q89/0.8)</f>
        <v>0</v>
      </c>
      <c r="T89" s="43">
        <v>1138363</v>
      </c>
      <c r="U89" s="44">
        <f>((T89/0.5)*0.5)</f>
        <v>1138363</v>
      </c>
      <c r="V89" s="45">
        <f>(T89/0.5)</f>
        <v>2276726</v>
      </c>
      <c r="W89" s="40">
        <v>177860</v>
      </c>
      <c r="X89" s="38">
        <f>((W89/0.8)*0.2)</f>
        <v>44465</v>
      </c>
      <c r="Y89" s="41">
        <f>(W89/0.8)</f>
        <v>222325</v>
      </c>
      <c r="Z89" s="129">
        <v>0</v>
      </c>
      <c r="AA89" s="124">
        <f>((Z89/0.5)*0.5)</f>
        <v>0</v>
      </c>
      <c r="AB89" s="124">
        <f>(Z89/0.5)</f>
        <v>0</v>
      </c>
      <c r="AC89" s="124">
        <v>0</v>
      </c>
      <c r="AD89" s="125">
        <f>((AC89/0.8)*0.2)</f>
        <v>0</v>
      </c>
      <c r="AE89" s="124">
        <f>(AC89/0.8)</f>
        <v>0</v>
      </c>
      <c r="AF89" s="124">
        <v>0</v>
      </c>
      <c r="AG89" s="125">
        <f>((AF89/0.8)*0.2)</f>
        <v>0</v>
      </c>
      <c r="AH89" s="124">
        <f>(AF89/0.8)</f>
        <v>0</v>
      </c>
      <c r="AI89" s="124">
        <v>0</v>
      </c>
      <c r="AJ89" s="38">
        <f>((AI89/0.8)*0.2)</f>
        <v>0</v>
      </c>
      <c r="AK89" s="49">
        <f>(AI89/0.8)</f>
        <v>0</v>
      </c>
      <c r="AL89" s="50"/>
      <c r="AM89" s="129">
        <v>0</v>
      </c>
      <c r="AN89" s="124">
        <f>((AM89/0.5)*0.5)</f>
        <v>0</v>
      </c>
      <c r="AO89" s="124">
        <f>(AM89/0.5)</f>
        <v>0</v>
      </c>
      <c r="AP89" s="124">
        <v>0</v>
      </c>
      <c r="AQ89" s="125">
        <f>((AP89/0.8)*0.2)</f>
        <v>0</v>
      </c>
      <c r="AR89" s="124">
        <f>(AP89/0.8)</f>
        <v>0</v>
      </c>
      <c r="AS89" s="126">
        <v>0</v>
      </c>
      <c r="AT89" s="109">
        <f>((AS89/0.8)*0.2)</f>
        <v>0</v>
      </c>
      <c r="AU89" s="49">
        <f>(AS89/0.8)</f>
        <v>0</v>
      </c>
    </row>
    <row r="90" spans="1:47" ht="27.6" hidden="1" x14ac:dyDescent="0.3">
      <c r="A90" s="17">
        <v>53</v>
      </c>
      <c r="B90" s="18" t="s">
        <v>116</v>
      </c>
      <c r="C90" s="19" t="s">
        <v>118</v>
      </c>
      <c r="D90" s="92"/>
      <c r="E90" s="18"/>
      <c r="F90" s="18">
        <v>1</v>
      </c>
      <c r="G90" s="18"/>
      <c r="H90" s="21"/>
      <c r="I90" s="87"/>
      <c r="J90" s="87"/>
      <c r="K90" s="124">
        <v>0</v>
      </c>
      <c r="L90" s="125">
        <f>((K90/0.8)*0.2)</f>
        <v>0</v>
      </c>
      <c r="M90" s="126">
        <f>(K90/0.8)</f>
        <v>0</v>
      </c>
      <c r="N90" s="127">
        <v>0</v>
      </c>
      <c r="O90" s="125">
        <f>((N90/0.8)*0.2)</f>
        <v>0</v>
      </c>
      <c r="P90" s="128">
        <f>(N90/0.8)</f>
        <v>0</v>
      </c>
      <c r="Q90" s="129">
        <v>12360</v>
      </c>
      <c r="R90" s="125">
        <f>((Q90/0.8)*0.2)</f>
        <v>3090</v>
      </c>
      <c r="S90" s="126">
        <f>(Q90/0.8)</f>
        <v>15450</v>
      </c>
      <c r="T90" s="127">
        <v>0</v>
      </c>
      <c r="U90" s="124">
        <f>((T90/0.5)*0.5)</f>
        <v>0</v>
      </c>
      <c r="V90" s="126">
        <f>(T90/0.5)</f>
        <v>0</v>
      </c>
      <c r="W90" s="127">
        <v>94402</v>
      </c>
      <c r="X90" s="125">
        <f>((W90/0.8)*0.2)</f>
        <v>23600.5</v>
      </c>
      <c r="Y90" s="128">
        <f>(W90/0.8)</f>
        <v>118002.5</v>
      </c>
      <c r="Z90" s="129">
        <v>0</v>
      </c>
      <c r="AA90" s="124">
        <f>((Z90/0.5)*0.5)</f>
        <v>0</v>
      </c>
      <c r="AB90" s="124">
        <f>(Z90/0.5)</f>
        <v>0</v>
      </c>
      <c r="AC90" s="124">
        <v>0</v>
      </c>
      <c r="AD90" s="125">
        <f>((AC90/0.8)*0.2)</f>
        <v>0</v>
      </c>
      <c r="AE90" s="124">
        <f>(AC90/0.8)</f>
        <v>0</v>
      </c>
      <c r="AF90" s="124">
        <v>0</v>
      </c>
      <c r="AG90" s="125">
        <f>((AF90/0.8)*0.2)</f>
        <v>0</v>
      </c>
      <c r="AH90" s="124">
        <f>(AF90/0.8)</f>
        <v>0</v>
      </c>
      <c r="AI90" s="124">
        <v>0</v>
      </c>
      <c r="AJ90" s="38">
        <f>((AI90/0.8)*0.2)</f>
        <v>0</v>
      </c>
      <c r="AK90" s="49">
        <f>(AI90/0.8)</f>
        <v>0</v>
      </c>
      <c r="AL90" s="50"/>
      <c r="AM90" s="129">
        <v>0</v>
      </c>
      <c r="AN90" s="124">
        <f>((AM90/0.5)*0.5)</f>
        <v>0</v>
      </c>
      <c r="AO90" s="124">
        <f>(AM90/0.5)</f>
        <v>0</v>
      </c>
      <c r="AP90" s="124">
        <v>0</v>
      </c>
      <c r="AQ90" s="125">
        <f>((AP90/0.8)*0.2)</f>
        <v>0</v>
      </c>
      <c r="AR90" s="124">
        <f>(AP90/0.8)</f>
        <v>0</v>
      </c>
      <c r="AS90" s="126">
        <v>0</v>
      </c>
      <c r="AT90" s="109">
        <f>((AS90/0.8)*0.2)</f>
        <v>0</v>
      </c>
      <c r="AU90" s="49">
        <f>(AS90/0.8)</f>
        <v>0</v>
      </c>
    </row>
    <row r="91" spans="1:47" hidden="1" x14ac:dyDescent="0.3">
      <c r="A91" s="17">
        <v>54</v>
      </c>
      <c r="B91" s="18" t="s">
        <v>116</v>
      </c>
      <c r="C91" s="130" t="s">
        <v>119</v>
      </c>
      <c r="D91" s="131"/>
      <c r="E91" s="132"/>
      <c r="F91" s="132">
        <v>1</v>
      </c>
      <c r="G91" s="132"/>
      <c r="H91" s="133"/>
      <c r="I91" s="87"/>
      <c r="J91" s="87"/>
      <c r="K91" s="134">
        <v>0</v>
      </c>
      <c r="L91" s="125"/>
      <c r="M91" s="126"/>
      <c r="N91" s="127">
        <v>0</v>
      </c>
      <c r="O91" s="125"/>
      <c r="P91" s="128"/>
      <c r="Q91" s="129">
        <v>0</v>
      </c>
      <c r="R91" s="125"/>
      <c r="S91" s="126"/>
      <c r="T91" s="127">
        <v>380000</v>
      </c>
      <c r="U91" s="124"/>
      <c r="V91" s="126"/>
      <c r="W91" s="127">
        <v>0</v>
      </c>
      <c r="X91" s="125"/>
      <c r="Y91" s="128"/>
      <c r="Z91" s="129">
        <v>0</v>
      </c>
      <c r="AA91" s="124"/>
      <c r="AB91" s="124"/>
      <c r="AC91" s="124">
        <v>0</v>
      </c>
      <c r="AD91" s="125"/>
      <c r="AE91" s="124"/>
      <c r="AF91" s="124">
        <v>0</v>
      </c>
      <c r="AG91" s="125"/>
      <c r="AH91" s="124"/>
      <c r="AI91" s="128">
        <v>0</v>
      </c>
      <c r="AJ91" s="135"/>
      <c r="AK91" s="136"/>
      <c r="AL91" s="50"/>
      <c r="AM91" s="129">
        <v>0</v>
      </c>
      <c r="AN91" s="124"/>
      <c r="AO91" s="124"/>
      <c r="AP91" s="124">
        <v>0</v>
      </c>
      <c r="AQ91" s="125"/>
      <c r="AR91" s="124"/>
      <c r="AS91" s="126">
        <v>0</v>
      </c>
      <c r="AT91" s="135"/>
      <c r="AU91" s="136"/>
    </row>
    <row r="92" spans="1:47" hidden="1" x14ac:dyDescent="0.3">
      <c r="A92" s="17">
        <v>55</v>
      </c>
      <c r="B92" s="18" t="s">
        <v>116</v>
      </c>
      <c r="C92" s="130" t="s">
        <v>120</v>
      </c>
      <c r="D92" s="131"/>
      <c r="E92" s="132"/>
      <c r="F92" s="132">
        <v>1</v>
      </c>
      <c r="G92" s="132"/>
      <c r="H92" s="133"/>
      <c r="I92" s="87"/>
      <c r="J92" s="87"/>
      <c r="K92" s="134">
        <v>0</v>
      </c>
      <c r="L92" s="125"/>
      <c r="M92" s="126"/>
      <c r="N92" s="127">
        <v>0</v>
      </c>
      <c r="O92" s="125"/>
      <c r="P92" s="128"/>
      <c r="Q92" s="129">
        <v>0</v>
      </c>
      <c r="R92" s="125"/>
      <c r="S92" s="126"/>
      <c r="T92" s="127">
        <v>0</v>
      </c>
      <c r="U92" s="124"/>
      <c r="V92" s="126"/>
      <c r="W92" s="127">
        <v>120000</v>
      </c>
      <c r="X92" s="125"/>
      <c r="Y92" s="128"/>
      <c r="Z92" s="129">
        <v>0</v>
      </c>
      <c r="AA92" s="124"/>
      <c r="AB92" s="124"/>
      <c r="AC92" s="124">
        <v>0</v>
      </c>
      <c r="AD92" s="125"/>
      <c r="AE92" s="124"/>
      <c r="AF92" s="124">
        <v>0</v>
      </c>
      <c r="AG92" s="125"/>
      <c r="AH92" s="124"/>
      <c r="AI92" s="128">
        <v>0</v>
      </c>
      <c r="AJ92" s="135"/>
      <c r="AK92" s="136"/>
      <c r="AL92" s="50"/>
      <c r="AM92" s="129">
        <v>0</v>
      </c>
      <c r="AN92" s="124"/>
      <c r="AO92" s="124"/>
      <c r="AP92" s="124">
        <v>0</v>
      </c>
      <c r="AQ92" s="125"/>
      <c r="AR92" s="124"/>
      <c r="AS92" s="126">
        <v>0</v>
      </c>
      <c r="AT92" s="135"/>
      <c r="AU92" s="136"/>
    </row>
    <row r="93" spans="1:47" hidden="1" x14ac:dyDescent="0.3">
      <c r="A93" s="17">
        <v>56</v>
      </c>
      <c r="B93" s="18" t="s">
        <v>116</v>
      </c>
      <c r="C93" s="130" t="s">
        <v>121</v>
      </c>
      <c r="D93" s="131"/>
      <c r="E93" s="132"/>
      <c r="F93" s="132">
        <v>1</v>
      </c>
      <c r="G93" s="132"/>
      <c r="H93" s="133"/>
      <c r="I93" s="87"/>
      <c r="J93" s="87"/>
      <c r="K93" s="134">
        <v>0</v>
      </c>
      <c r="L93" s="125"/>
      <c r="M93" s="126"/>
      <c r="N93" s="127">
        <v>0</v>
      </c>
      <c r="O93" s="125"/>
      <c r="P93" s="128"/>
      <c r="Q93" s="129">
        <v>41360</v>
      </c>
      <c r="R93" s="125"/>
      <c r="S93" s="126"/>
      <c r="T93" s="127">
        <v>83379</v>
      </c>
      <c r="U93" s="124"/>
      <c r="V93" s="126"/>
      <c r="W93" s="127">
        <v>0</v>
      </c>
      <c r="X93" s="125"/>
      <c r="Y93" s="128"/>
      <c r="Z93" s="129">
        <v>0</v>
      </c>
      <c r="AA93" s="124"/>
      <c r="AB93" s="124"/>
      <c r="AC93" s="124">
        <v>0</v>
      </c>
      <c r="AD93" s="125"/>
      <c r="AE93" s="124"/>
      <c r="AF93" s="124">
        <v>0</v>
      </c>
      <c r="AG93" s="125"/>
      <c r="AH93" s="124"/>
      <c r="AI93" s="128">
        <v>0</v>
      </c>
      <c r="AJ93" s="135"/>
      <c r="AK93" s="136"/>
      <c r="AL93" s="50"/>
      <c r="AM93" s="129">
        <v>0</v>
      </c>
      <c r="AN93" s="124"/>
      <c r="AO93" s="124"/>
      <c r="AP93" s="124">
        <v>0</v>
      </c>
      <c r="AQ93" s="125"/>
      <c r="AR93" s="124"/>
      <c r="AS93" s="126">
        <v>0</v>
      </c>
      <c r="AT93" s="135"/>
      <c r="AU93" s="136"/>
    </row>
    <row r="94" spans="1:47" hidden="1" x14ac:dyDescent="0.3">
      <c r="A94" s="17">
        <v>57</v>
      </c>
      <c r="B94" s="18" t="s">
        <v>116</v>
      </c>
      <c r="C94" s="130" t="s">
        <v>122</v>
      </c>
      <c r="D94" s="131"/>
      <c r="E94" s="132"/>
      <c r="F94" s="132">
        <v>1</v>
      </c>
      <c r="G94" s="132"/>
      <c r="H94" s="133"/>
      <c r="I94" s="87"/>
      <c r="J94" s="87"/>
      <c r="K94" s="134">
        <v>0</v>
      </c>
      <c r="L94" s="125"/>
      <c r="M94" s="126"/>
      <c r="N94" s="127">
        <v>0</v>
      </c>
      <c r="O94" s="125"/>
      <c r="P94" s="128"/>
      <c r="Q94" s="129">
        <v>0</v>
      </c>
      <c r="R94" s="125"/>
      <c r="S94" s="126"/>
      <c r="T94" s="127">
        <v>100000</v>
      </c>
      <c r="U94" s="124"/>
      <c r="V94" s="126"/>
      <c r="W94" s="127">
        <v>0</v>
      </c>
      <c r="X94" s="125"/>
      <c r="Y94" s="128"/>
      <c r="Z94" s="129">
        <v>0</v>
      </c>
      <c r="AA94" s="124"/>
      <c r="AB94" s="124"/>
      <c r="AC94" s="124">
        <v>0</v>
      </c>
      <c r="AD94" s="125"/>
      <c r="AE94" s="124"/>
      <c r="AF94" s="124">
        <v>0</v>
      </c>
      <c r="AG94" s="125"/>
      <c r="AH94" s="124"/>
      <c r="AI94" s="128">
        <v>0</v>
      </c>
      <c r="AJ94" s="135"/>
      <c r="AK94" s="136"/>
      <c r="AL94" s="50"/>
      <c r="AM94" s="129">
        <v>0</v>
      </c>
      <c r="AN94" s="124"/>
      <c r="AO94" s="124"/>
      <c r="AP94" s="124">
        <v>0</v>
      </c>
      <c r="AQ94" s="125"/>
      <c r="AR94" s="124"/>
      <c r="AS94" s="126">
        <v>0</v>
      </c>
      <c r="AT94" s="135"/>
      <c r="AU94" s="136"/>
    </row>
    <row r="95" spans="1:47" s="84" customFormat="1" ht="10.8" hidden="1" thickBot="1" x14ac:dyDescent="0.25">
      <c r="A95" s="111"/>
      <c r="B95" s="137" t="s">
        <v>116</v>
      </c>
      <c r="C95" s="68" t="s">
        <v>37</v>
      </c>
      <c r="D95" s="68"/>
      <c r="E95" s="112">
        <f>SUM(E89:E94)</f>
        <v>0</v>
      </c>
      <c r="F95" s="112">
        <f>SUM(F89:F94)</f>
        <v>9</v>
      </c>
      <c r="G95" s="112">
        <f>SUM(G89:G94)</f>
        <v>0</v>
      </c>
      <c r="H95" s="112">
        <f>SUM(H89:H94)</f>
        <v>0</v>
      </c>
      <c r="I95" s="111"/>
      <c r="J95" s="111"/>
      <c r="K95" s="138">
        <f>SUM(K86:K94)</f>
        <v>0</v>
      </c>
      <c r="L95" s="138">
        <f>SUM(L86:L90)</f>
        <v>0</v>
      </c>
      <c r="M95" s="138">
        <f>SUM(M86:M90)</f>
        <v>0</v>
      </c>
      <c r="N95" s="138">
        <f t="shared" ref="N95:AS95" si="134">SUM(N86:N94)</f>
        <v>0</v>
      </c>
      <c r="O95" s="138">
        <f t="shared" si="134"/>
        <v>0</v>
      </c>
      <c r="P95" s="138">
        <f t="shared" si="134"/>
        <v>0</v>
      </c>
      <c r="Q95" s="138">
        <f t="shared" si="134"/>
        <v>53720</v>
      </c>
      <c r="R95" s="138">
        <f t="shared" si="134"/>
        <v>3090</v>
      </c>
      <c r="S95" s="138">
        <f t="shared" si="134"/>
        <v>15450</v>
      </c>
      <c r="T95" s="138">
        <f t="shared" si="134"/>
        <v>1701742</v>
      </c>
      <c r="U95" s="138">
        <f t="shared" si="134"/>
        <v>1138363</v>
      </c>
      <c r="V95" s="138">
        <f t="shared" si="134"/>
        <v>2276726</v>
      </c>
      <c r="W95" s="138">
        <f t="shared" si="134"/>
        <v>392262</v>
      </c>
      <c r="X95" s="138">
        <f t="shared" si="134"/>
        <v>68065.5</v>
      </c>
      <c r="Y95" s="138">
        <f t="shared" si="134"/>
        <v>340327.5</v>
      </c>
      <c r="Z95" s="138">
        <f t="shared" si="134"/>
        <v>0</v>
      </c>
      <c r="AA95" s="138">
        <f t="shared" si="134"/>
        <v>0</v>
      </c>
      <c r="AB95" s="138">
        <f t="shared" si="134"/>
        <v>0</v>
      </c>
      <c r="AC95" s="138">
        <f t="shared" si="134"/>
        <v>0</v>
      </c>
      <c r="AD95" s="138">
        <f t="shared" si="134"/>
        <v>0</v>
      </c>
      <c r="AE95" s="138">
        <f t="shared" si="134"/>
        <v>0</v>
      </c>
      <c r="AF95" s="138">
        <f t="shared" si="134"/>
        <v>0</v>
      </c>
      <c r="AG95" s="138">
        <f t="shared" si="134"/>
        <v>0</v>
      </c>
      <c r="AH95" s="138">
        <f t="shared" si="134"/>
        <v>0</v>
      </c>
      <c r="AI95" s="138">
        <f t="shared" si="134"/>
        <v>0</v>
      </c>
      <c r="AJ95" s="138">
        <f t="shared" si="134"/>
        <v>0</v>
      </c>
      <c r="AK95" s="138">
        <f t="shared" si="134"/>
        <v>0</v>
      </c>
      <c r="AL95" s="94"/>
      <c r="AM95" s="138">
        <f t="shared" si="134"/>
        <v>0</v>
      </c>
      <c r="AN95" s="138">
        <f t="shared" si="134"/>
        <v>0</v>
      </c>
      <c r="AO95" s="138">
        <f t="shared" si="134"/>
        <v>0</v>
      </c>
      <c r="AP95" s="138">
        <f t="shared" si="134"/>
        <v>0</v>
      </c>
      <c r="AQ95" s="138">
        <f t="shared" si="134"/>
        <v>0</v>
      </c>
      <c r="AR95" s="138">
        <f t="shared" si="134"/>
        <v>0</v>
      </c>
      <c r="AS95" s="138">
        <f t="shared" si="134"/>
        <v>0</v>
      </c>
      <c r="AT95" s="139">
        <f>SUM(AT89:AT90)</f>
        <v>0</v>
      </c>
      <c r="AU95" s="140">
        <f>SUM(AU89:AU90)</f>
        <v>0</v>
      </c>
    </row>
    <row r="96" spans="1:47" s="84" customFormat="1" ht="10.8" thickBot="1" x14ac:dyDescent="0.25">
      <c r="A96" s="111"/>
      <c r="B96" s="253" t="s">
        <v>123</v>
      </c>
      <c r="C96" s="254"/>
      <c r="D96" s="141"/>
      <c r="E96" s="142">
        <f>SUM(E14+E33+E53+E64+E77+E84)+E95</f>
        <v>19</v>
      </c>
      <c r="F96" s="142">
        <f>SUM(F14+F33+F53+F64+F77+F84)+F95</f>
        <v>38</v>
      </c>
      <c r="G96" s="142">
        <f>SUM(G14+G33+G53+G64+G77+G84)+G95</f>
        <v>10</v>
      </c>
      <c r="H96" s="142">
        <f>SUM(H14+H33+H53+H64+H77+H84)+H95</f>
        <v>13</v>
      </c>
      <c r="I96" s="143">
        <f t="shared" ref="I96:AU96" si="135">SUM(I14+I33+I53+I64+I77+I84)</f>
        <v>0</v>
      </c>
      <c r="J96" s="112">
        <f t="shared" si="135"/>
        <v>0</v>
      </c>
      <c r="K96" s="144">
        <f t="shared" si="135"/>
        <v>1506108</v>
      </c>
      <c r="L96" s="144">
        <f t="shared" si="135"/>
        <v>322902</v>
      </c>
      <c r="M96" s="144">
        <f t="shared" si="135"/>
        <v>1614510</v>
      </c>
      <c r="N96" s="144">
        <f t="shared" si="135"/>
        <v>399878</v>
      </c>
      <c r="O96" s="144">
        <f t="shared" si="135"/>
        <v>99969.5</v>
      </c>
      <c r="P96" s="145">
        <f t="shared" si="135"/>
        <v>499847.5</v>
      </c>
      <c r="Q96" s="146">
        <f t="shared" si="135"/>
        <v>1204852</v>
      </c>
      <c r="R96" s="144">
        <f t="shared" si="135"/>
        <v>301213</v>
      </c>
      <c r="S96" s="144">
        <f t="shared" si="135"/>
        <v>1506065</v>
      </c>
      <c r="T96" s="144">
        <f t="shared" si="135"/>
        <v>7764337</v>
      </c>
      <c r="U96" s="144">
        <f t="shared" si="135"/>
        <v>7764337</v>
      </c>
      <c r="V96" s="144">
        <f t="shared" si="135"/>
        <v>15528674</v>
      </c>
      <c r="W96" s="144">
        <f t="shared" si="135"/>
        <v>2959416</v>
      </c>
      <c r="X96" s="144">
        <f t="shared" si="135"/>
        <v>739854</v>
      </c>
      <c r="Y96" s="145">
        <f t="shared" si="135"/>
        <v>3699270</v>
      </c>
      <c r="Z96" s="181">
        <f>SUM(Z14+Z33+Z53+Z64+Z77)</f>
        <v>648217</v>
      </c>
      <c r="AA96" s="144">
        <f t="shared" si="135"/>
        <v>648217</v>
      </c>
      <c r="AB96" s="144">
        <f t="shared" si="135"/>
        <v>1296434</v>
      </c>
      <c r="AC96" s="144">
        <f t="shared" si="135"/>
        <v>0</v>
      </c>
      <c r="AD96" s="144">
        <f t="shared" si="135"/>
        <v>0</v>
      </c>
      <c r="AE96" s="144">
        <f t="shared" si="135"/>
        <v>0</v>
      </c>
      <c r="AF96" s="182">
        <f t="shared" si="135"/>
        <v>109970</v>
      </c>
      <c r="AG96" s="144">
        <f t="shared" si="135"/>
        <v>27492.5</v>
      </c>
      <c r="AH96" s="144">
        <f t="shared" si="135"/>
        <v>137462.5</v>
      </c>
      <c r="AI96" s="182">
        <f t="shared" si="135"/>
        <v>41273</v>
      </c>
      <c r="AJ96" s="144">
        <f t="shared" si="135"/>
        <v>10318.25</v>
      </c>
      <c r="AK96" s="145">
        <f t="shared" si="135"/>
        <v>51591.25</v>
      </c>
      <c r="AL96" s="147"/>
      <c r="AM96" s="146">
        <f>SUM(AM14+AM33+AM53+AM64+AM77+AM84)</f>
        <v>480210</v>
      </c>
      <c r="AN96" s="144">
        <f t="shared" si="135"/>
        <v>480210</v>
      </c>
      <c r="AO96" s="144">
        <f t="shared" si="135"/>
        <v>960420</v>
      </c>
      <c r="AP96" s="144">
        <f t="shared" si="135"/>
        <v>232194</v>
      </c>
      <c r="AQ96" s="144">
        <f t="shared" si="135"/>
        <v>58048.5</v>
      </c>
      <c r="AR96" s="144">
        <f t="shared" si="135"/>
        <v>290242.5</v>
      </c>
      <c r="AS96" s="144">
        <f t="shared" si="135"/>
        <v>263062</v>
      </c>
      <c r="AT96" s="148">
        <f t="shared" si="135"/>
        <v>65765.5</v>
      </c>
      <c r="AU96" s="149">
        <f t="shared" si="135"/>
        <v>328827.5</v>
      </c>
    </row>
    <row r="97" spans="1:49" ht="15" thickTop="1" x14ac:dyDescent="0.3">
      <c r="A97" s="150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AL97" s="88"/>
      <c r="AV97" s="151" t="s">
        <v>124</v>
      </c>
    </row>
    <row r="98" spans="1:49" hidden="1" x14ac:dyDescent="0.3">
      <c r="A98" s="150"/>
      <c r="C98" s="87"/>
      <c r="D98" s="87"/>
      <c r="E98" s="87"/>
      <c r="F98" s="87"/>
      <c r="G98" s="87"/>
      <c r="H98" s="152" t="s">
        <v>125</v>
      </c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Z98" s="183">
        <f>(Z45+Z58)</f>
        <v>266435</v>
      </c>
      <c r="AA98" s="183">
        <f>(AA45+AA58)</f>
        <v>266435</v>
      </c>
      <c r="AB98" s="183">
        <f>(AB45+AB58)</f>
        <v>532870</v>
      </c>
      <c r="AC98" s="184"/>
      <c r="AD98" s="184"/>
      <c r="AE98" s="184"/>
      <c r="AF98" s="183">
        <f>(AF58+AF72)</f>
        <v>109970</v>
      </c>
      <c r="AG98" s="183">
        <f>(AG58+AG72)</f>
        <v>27492.5</v>
      </c>
      <c r="AH98" s="183">
        <f>(AH58+AH72)</f>
        <v>137462.5</v>
      </c>
      <c r="AI98" s="183">
        <f>(AI58)</f>
        <v>38773</v>
      </c>
      <c r="AJ98" s="183">
        <f>(AJ44+AJ58)</f>
        <v>10318.25</v>
      </c>
      <c r="AK98" s="183">
        <f>(AK44+AK58)</f>
        <v>51591.25</v>
      </c>
      <c r="AL98" s="185">
        <f>(Z98+AF98+AI98)</f>
        <v>415178</v>
      </c>
      <c r="AM98" s="154">
        <f>(AM12+AM62)</f>
        <v>364183</v>
      </c>
      <c r="AN98" s="154">
        <f t="shared" ref="AN98:AS98" si="136">(AN12+AN62)</f>
        <v>364183</v>
      </c>
      <c r="AO98" s="154">
        <f t="shared" si="136"/>
        <v>728366</v>
      </c>
      <c r="AP98" s="154">
        <f t="shared" si="136"/>
        <v>52194</v>
      </c>
      <c r="AQ98" s="154">
        <f t="shared" si="136"/>
        <v>13048.5</v>
      </c>
      <c r="AR98" s="154">
        <f t="shared" si="136"/>
        <v>65242.5</v>
      </c>
      <c r="AS98" s="154">
        <f t="shared" si="136"/>
        <v>263062</v>
      </c>
      <c r="AT98" s="155"/>
      <c r="AU98" s="155"/>
      <c r="AV98" s="156">
        <f>(AM98+AP98+AS98)</f>
        <v>679439</v>
      </c>
      <c r="AW98" s="155" t="s">
        <v>126</v>
      </c>
    </row>
    <row r="99" spans="1:49" hidden="1" x14ac:dyDescent="0.3">
      <c r="A99" s="150"/>
      <c r="B99" s="87"/>
      <c r="C99" s="87"/>
      <c r="D99" s="87"/>
      <c r="E99" s="87"/>
      <c r="F99" s="87"/>
      <c r="G99" s="87"/>
      <c r="H99" s="152" t="s">
        <v>127</v>
      </c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Z99" s="186">
        <f>(Z13+Z31+Z38+Z44+Z49+Z52+Z61)</f>
        <v>381782</v>
      </c>
      <c r="AA99" s="186">
        <f>(AA13+AA31+AA38+AA44+AA49+AA52+AA61)</f>
        <v>381782</v>
      </c>
      <c r="AB99" s="186">
        <f>(AB13+AB31+AB38+AB44+AB49+AB52+AB61)</f>
        <v>763564</v>
      </c>
      <c r="AC99" s="186">
        <f t="shared" ref="AC99:AK99" si="137">(AC13+AC31+AC38+AC44+AC49+AC52)</f>
        <v>0</v>
      </c>
      <c r="AD99" s="186">
        <f t="shared" si="137"/>
        <v>0</v>
      </c>
      <c r="AE99" s="186">
        <f t="shared" si="137"/>
        <v>0</v>
      </c>
      <c r="AF99" s="186">
        <f>(AF72)</f>
        <v>40800</v>
      </c>
      <c r="AG99" s="186">
        <f>(AG72)</f>
        <v>10200</v>
      </c>
      <c r="AH99" s="186">
        <f>(AH72)</f>
        <v>51000</v>
      </c>
      <c r="AI99" s="186">
        <f t="shared" si="137"/>
        <v>2500</v>
      </c>
      <c r="AJ99" s="186">
        <f t="shared" si="137"/>
        <v>625</v>
      </c>
      <c r="AK99" s="186">
        <f t="shared" si="137"/>
        <v>3125</v>
      </c>
      <c r="AL99" s="187">
        <f>(Z99+AF99+AI99)</f>
        <v>425082</v>
      </c>
      <c r="AM99" s="154">
        <f>(AM33+AM42+AM76)</f>
        <v>116027</v>
      </c>
      <c r="AN99" s="154">
        <f t="shared" ref="AN99:AS99" si="138">(AN33+AN42+AN76)</f>
        <v>116027</v>
      </c>
      <c r="AO99" s="154">
        <f t="shared" si="138"/>
        <v>232054</v>
      </c>
      <c r="AP99" s="154">
        <f>(AP72)</f>
        <v>180000</v>
      </c>
      <c r="AQ99" s="154">
        <f>(AQ72)</f>
        <v>45000</v>
      </c>
      <c r="AR99" s="154">
        <f>(AR72)</f>
        <v>225000</v>
      </c>
      <c r="AS99" s="154">
        <f t="shared" si="138"/>
        <v>0</v>
      </c>
      <c r="AT99" s="155"/>
      <c r="AU99" s="155"/>
      <c r="AV99" s="157">
        <f>(AM99+AP99+AS99)</f>
        <v>296027</v>
      </c>
      <c r="AW99" s="155" t="s">
        <v>128</v>
      </c>
    </row>
    <row r="100" spans="1:49" hidden="1" x14ac:dyDescent="0.3">
      <c r="A100" s="150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Z100" s="158">
        <v>586362</v>
      </c>
      <c r="AA100" s="159" t="s">
        <v>129</v>
      </c>
      <c r="AB100" s="160"/>
      <c r="AC100" s="160"/>
      <c r="AD100" s="160"/>
      <c r="AE100" s="160"/>
      <c r="AF100" s="160"/>
      <c r="AG100" s="160"/>
      <c r="AH100" s="160"/>
      <c r="AI100" s="160"/>
      <c r="AJ100" s="160"/>
      <c r="AK100" s="160"/>
      <c r="AL100" s="255" t="s">
        <v>148</v>
      </c>
      <c r="AM100" s="161">
        <v>337842</v>
      </c>
      <c r="AN100" s="162" t="s">
        <v>131</v>
      </c>
      <c r="AO100" s="162"/>
      <c r="AP100" s="163"/>
      <c r="AQ100" s="163"/>
      <c r="AR100" s="163"/>
      <c r="AS100" s="163"/>
      <c r="AT100" s="164"/>
      <c r="AU100" s="164"/>
      <c r="AV100" s="257" t="s">
        <v>130</v>
      </c>
      <c r="AW100" s="164"/>
    </row>
    <row r="101" spans="1:49" hidden="1" x14ac:dyDescent="0.3">
      <c r="A101" s="150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Z101" s="158">
        <v>330917</v>
      </c>
      <c r="AA101" s="165" t="s">
        <v>132</v>
      </c>
      <c r="AB101" s="153"/>
      <c r="AC101" s="153"/>
      <c r="AD101" s="153"/>
      <c r="AE101" s="153"/>
      <c r="AF101" s="153"/>
      <c r="AG101" s="153"/>
      <c r="AH101" s="153"/>
      <c r="AI101" s="153"/>
      <c r="AJ101" s="153"/>
      <c r="AK101" s="153"/>
      <c r="AL101" s="256"/>
      <c r="AM101" s="166">
        <v>188575</v>
      </c>
      <c r="AN101" s="167" t="s">
        <v>133</v>
      </c>
      <c r="AO101" s="167"/>
      <c r="AP101" s="168"/>
      <c r="AQ101" s="168"/>
      <c r="AR101" s="168"/>
      <c r="AS101" s="168"/>
      <c r="AT101" s="155"/>
      <c r="AU101" s="155"/>
      <c r="AV101" s="258"/>
      <c r="AW101" s="155"/>
    </row>
    <row r="102" spans="1:49" x14ac:dyDescent="0.3">
      <c r="A102" s="150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</row>
    <row r="103" spans="1:49" hidden="1" x14ac:dyDescent="0.3">
      <c r="A103" s="150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Z103" s="169" t="s">
        <v>134</v>
      </c>
      <c r="AM103" s="170">
        <f>(AM101-AM99)</f>
        <v>72548</v>
      </c>
      <c r="AN103" s="171" t="s">
        <v>135</v>
      </c>
      <c r="AO103" s="171"/>
      <c r="AP103" s="171"/>
      <c r="AQ103" s="171"/>
      <c r="AR103" s="171"/>
      <c r="AS103" s="171"/>
    </row>
    <row r="104" spans="1:49" hidden="1" x14ac:dyDescent="0.3">
      <c r="A104" s="150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AM104" s="172" t="s">
        <v>136</v>
      </c>
    </row>
    <row r="105" spans="1:49" hidden="1" x14ac:dyDescent="0.3">
      <c r="A105" s="150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AM105" s="170">
        <f>AV98</f>
        <v>679439</v>
      </c>
      <c r="AN105" s="171" t="s">
        <v>137</v>
      </c>
      <c r="AO105" s="171"/>
      <c r="AP105" s="171"/>
      <c r="AQ105" s="171"/>
      <c r="AR105" s="171"/>
      <c r="AS105" s="171"/>
    </row>
    <row r="106" spans="1:49" hidden="1" x14ac:dyDescent="0.3">
      <c r="A106" s="150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AM106" s="173">
        <f>-AM100</f>
        <v>-337842</v>
      </c>
      <c r="AN106" s="174" t="s">
        <v>138</v>
      </c>
      <c r="AO106" s="174"/>
      <c r="AP106" s="175"/>
      <c r="AQ106" s="174"/>
      <c r="AR106" s="174"/>
      <c r="AS106" s="174"/>
      <c r="AT106" s="174"/>
      <c r="AU106" s="174"/>
      <c r="AV106" s="174"/>
    </row>
    <row r="107" spans="1:49" hidden="1" x14ac:dyDescent="0.3">
      <c r="A107" s="150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AM107" s="173">
        <f>SUM(AM105:AM106)</f>
        <v>341597</v>
      </c>
      <c r="AN107" s="176" t="s">
        <v>139</v>
      </c>
      <c r="AO107" s="174"/>
      <c r="AP107" s="175"/>
      <c r="AQ107" s="174"/>
      <c r="AR107" s="174"/>
      <c r="AS107" s="174"/>
      <c r="AT107" s="174"/>
      <c r="AU107" s="174"/>
      <c r="AV107" s="174"/>
    </row>
    <row r="108" spans="1:49" hidden="1" x14ac:dyDescent="0.3">
      <c r="A108" s="150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AM108" s="173">
        <f>-AS62</f>
        <v>-263062</v>
      </c>
      <c r="AN108" s="88" t="s">
        <v>140</v>
      </c>
      <c r="AO108" s="174"/>
      <c r="AP108" s="174"/>
      <c r="AQ108" s="174"/>
      <c r="AR108" s="174"/>
      <c r="AS108" s="174"/>
      <c r="AT108" s="174"/>
      <c r="AU108" s="174"/>
      <c r="AV108" s="174"/>
    </row>
    <row r="109" spans="1:49" hidden="1" x14ac:dyDescent="0.3">
      <c r="A109" s="150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AM109" s="173">
        <f>SUM(AM107:AM108)</f>
        <v>78535</v>
      </c>
      <c r="AN109" s="176" t="s">
        <v>141</v>
      </c>
      <c r="AO109" s="174"/>
      <c r="AP109" s="174"/>
      <c r="AQ109" s="174"/>
      <c r="AR109" s="174"/>
      <c r="AS109" s="174"/>
      <c r="AT109" s="174"/>
      <c r="AU109" s="174"/>
      <c r="AV109" s="174"/>
    </row>
    <row r="110" spans="1:49" hidden="1" x14ac:dyDescent="0.3">
      <c r="A110" s="150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AM110" s="173"/>
      <c r="AN110" s="88" t="s">
        <v>142</v>
      </c>
      <c r="AO110" s="174"/>
      <c r="AP110" s="174"/>
      <c r="AQ110" s="174"/>
      <c r="AR110" s="174"/>
      <c r="AS110" s="174"/>
      <c r="AT110" s="174"/>
      <c r="AU110" s="174"/>
      <c r="AV110" s="174"/>
    </row>
    <row r="111" spans="1:49" hidden="1" x14ac:dyDescent="0.3">
      <c r="A111" s="150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AM111" s="173">
        <f>-AP62</f>
        <v>-52194</v>
      </c>
      <c r="AN111" s="176" t="s">
        <v>143</v>
      </c>
      <c r="AO111" s="174"/>
      <c r="AP111" s="174"/>
      <c r="AQ111" s="174"/>
      <c r="AR111" s="174"/>
      <c r="AS111" s="174"/>
      <c r="AT111" s="174"/>
      <c r="AU111" s="174"/>
      <c r="AV111" s="174"/>
    </row>
    <row r="112" spans="1:49" hidden="1" x14ac:dyDescent="0.3">
      <c r="A112" s="150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AM112" s="173">
        <f>SUM(AM109:AM111)</f>
        <v>26341</v>
      </c>
      <c r="AN112" s="88" t="s">
        <v>144</v>
      </c>
      <c r="AO112" s="174"/>
      <c r="AP112" s="174"/>
      <c r="AQ112" s="174"/>
      <c r="AR112" s="174"/>
      <c r="AS112" s="174"/>
      <c r="AT112" s="174"/>
      <c r="AU112" s="174"/>
      <c r="AV112" s="174"/>
    </row>
    <row r="113" spans="1:48" x14ac:dyDescent="0.3">
      <c r="A113" s="150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AM113" s="173"/>
      <c r="AN113" s="88"/>
      <c r="AO113" s="174"/>
      <c r="AP113" s="174"/>
      <c r="AQ113" s="174"/>
      <c r="AR113" s="174"/>
      <c r="AS113" s="174"/>
      <c r="AT113" s="174"/>
      <c r="AU113" s="174"/>
      <c r="AV113" s="174"/>
    </row>
    <row r="114" spans="1:48" x14ac:dyDescent="0.3">
      <c r="A114" s="150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AM114" s="173"/>
      <c r="AN114" s="88"/>
      <c r="AO114" s="174"/>
      <c r="AP114" s="174"/>
      <c r="AQ114" s="174"/>
      <c r="AR114" s="174"/>
      <c r="AS114" s="174"/>
      <c r="AT114" s="174"/>
      <c r="AU114" s="174"/>
      <c r="AV114" s="174"/>
    </row>
    <row r="115" spans="1:48" x14ac:dyDescent="0.3">
      <c r="A115" s="150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AM115" s="174"/>
      <c r="AN115" s="174"/>
      <c r="AO115" s="174"/>
      <c r="AP115" s="174"/>
      <c r="AQ115" s="174"/>
      <c r="AR115" s="174"/>
      <c r="AS115" s="174"/>
      <c r="AT115" s="174"/>
      <c r="AU115" s="174"/>
      <c r="AV115" s="174"/>
    </row>
    <row r="116" spans="1:48" x14ac:dyDescent="0.3">
      <c r="A116" s="150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AM116" s="174"/>
      <c r="AN116" s="174"/>
      <c r="AO116" s="174"/>
      <c r="AP116" s="174"/>
      <c r="AQ116" s="174"/>
      <c r="AR116" s="174"/>
      <c r="AS116" s="174"/>
      <c r="AT116" s="174"/>
      <c r="AU116" s="174"/>
      <c r="AV116" s="174"/>
    </row>
    <row r="117" spans="1:48" x14ac:dyDescent="0.3">
      <c r="A117" s="150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AM117" s="173"/>
      <c r="AN117" s="174"/>
      <c r="AO117" s="174"/>
      <c r="AP117" s="174"/>
      <c r="AQ117" s="174"/>
      <c r="AR117" s="174"/>
      <c r="AS117" s="174"/>
      <c r="AT117" s="174"/>
      <c r="AU117" s="174"/>
      <c r="AV117" s="174"/>
    </row>
    <row r="118" spans="1:48" x14ac:dyDescent="0.3">
      <c r="A118" s="150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AM118" s="173"/>
      <c r="AN118" s="88"/>
      <c r="AO118" s="174"/>
      <c r="AP118" s="174"/>
      <c r="AQ118" s="174"/>
      <c r="AR118" s="174"/>
      <c r="AS118" s="174"/>
      <c r="AT118" s="174"/>
      <c r="AU118" s="174"/>
      <c r="AV118" s="174"/>
    </row>
    <row r="119" spans="1:48" x14ac:dyDescent="0.3">
      <c r="A119" s="150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AM119" s="173"/>
      <c r="AN119" s="88"/>
      <c r="AO119" s="174"/>
      <c r="AP119" s="174"/>
      <c r="AQ119" s="174"/>
      <c r="AR119" s="174"/>
      <c r="AS119" s="174"/>
      <c r="AT119" s="174"/>
      <c r="AU119" s="174"/>
      <c r="AV119" s="174"/>
    </row>
    <row r="120" spans="1:48" x14ac:dyDescent="0.3">
      <c r="A120" s="150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AM120" s="174"/>
      <c r="AN120" s="174"/>
      <c r="AO120" s="174"/>
      <c r="AP120" s="174"/>
      <c r="AQ120" s="174"/>
      <c r="AR120" s="174"/>
      <c r="AS120" s="174"/>
      <c r="AT120" s="174"/>
      <c r="AU120" s="174"/>
      <c r="AV120" s="174"/>
    </row>
    <row r="121" spans="1:48" x14ac:dyDescent="0.3">
      <c r="A121" s="150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</row>
    <row r="122" spans="1:48" x14ac:dyDescent="0.3">
      <c r="A122" s="150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</row>
    <row r="123" spans="1:48" x14ac:dyDescent="0.3">
      <c r="A123" s="150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</row>
    <row r="124" spans="1:48" x14ac:dyDescent="0.3">
      <c r="A124" s="150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</row>
    <row r="125" spans="1:48" x14ac:dyDescent="0.3">
      <c r="A125" s="150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</row>
    <row r="126" spans="1:48" x14ac:dyDescent="0.3">
      <c r="A126" s="150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</row>
    <row r="127" spans="1:48" x14ac:dyDescent="0.3">
      <c r="A127" s="150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</row>
    <row r="128" spans="1:48" x14ac:dyDescent="0.3">
      <c r="A128" s="150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</row>
    <row r="129" spans="1:38" x14ac:dyDescent="0.3">
      <c r="A129" s="150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AL129"/>
    </row>
    <row r="130" spans="1:38" x14ac:dyDescent="0.3">
      <c r="A130" s="150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AL130"/>
    </row>
    <row r="131" spans="1:38" x14ac:dyDescent="0.3">
      <c r="A131" s="150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AL131"/>
    </row>
    <row r="132" spans="1:38" x14ac:dyDescent="0.3">
      <c r="A132" s="150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AL132"/>
    </row>
    <row r="133" spans="1:38" x14ac:dyDescent="0.3">
      <c r="A133" s="150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AL133"/>
    </row>
    <row r="134" spans="1:38" x14ac:dyDescent="0.3">
      <c r="A134" s="150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AL134"/>
    </row>
    <row r="135" spans="1:38" x14ac:dyDescent="0.3">
      <c r="A135" s="150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AL135"/>
    </row>
    <row r="136" spans="1:38" x14ac:dyDescent="0.3">
      <c r="A136" s="150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AL136"/>
    </row>
    <row r="137" spans="1:38" x14ac:dyDescent="0.3">
      <c r="A137" s="150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AL137"/>
    </row>
    <row r="138" spans="1:38" x14ac:dyDescent="0.3">
      <c r="A138" s="150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AL138"/>
    </row>
    <row r="139" spans="1:38" x14ac:dyDescent="0.3">
      <c r="A139" s="150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AL139"/>
    </row>
    <row r="140" spans="1:38" x14ac:dyDescent="0.3">
      <c r="A140" s="150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AL140"/>
    </row>
    <row r="141" spans="1:38" x14ac:dyDescent="0.3">
      <c r="A141" s="150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AL141"/>
    </row>
    <row r="142" spans="1:38" x14ac:dyDescent="0.3">
      <c r="A142" s="150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AL142"/>
    </row>
    <row r="143" spans="1:38" x14ac:dyDescent="0.3">
      <c r="A143" s="150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AL143"/>
    </row>
    <row r="144" spans="1:38" x14ac:dyDescent="0.3">
      <c r="A144" s="150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AL144"/>
    </row>
    <row r="145" spans="1:38" x14ac:dyDescent="0.3">
      <c r="A145" s="150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AL145"/>
    </row>
    <row r="146" spans="1:38" x14ac:dyDescent="0.3">
      <c r="A146" s="150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AL146"/>
    </row>
    <row r="147" spans="1:38" x14ac:dyDescent="0.3">
      <c r="A147" s="150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AL147"/>
    </row>
    <row r="148" spans="1:38" x14ac:dyDescent="0.3">
      <c r="A148" s="150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AL148"/>
    </row>
    <row r="149" spans="1:38" x14ac:dyDescent="0.3">
      <c r="A149" s="150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AL149"/>
    </row>
    <row r="150" spans="1:38" x14ac:dyDescent="0.3">
      <c r="A150" s="150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AL150"/>
    </row>
    <row r="151" spans="1:38" x14ac:dyDescent="0.3">
      <c r="A151" s="150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AL151"/>
    </row>
    <row r="152" spans="1:38" x14ac:dyDescent="0.3">
      <c r="A152" s="150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AL152"/>
    </row>
    <row r="153" spans="1:38" x14ac:dyDescent="0.3">
      <c r="A153" s="150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AL153"/>
    </row>
    <row r="154" spans="1:38" x14ac:dyDescent="0.3">
      <c r="A154" s="150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AL154"/>
    </row>
    <row r="155" spans="1:38" x14ac:dyDescent="0.3">
      <c r="A155" s="150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AL155"/>
    </row>
    <row r="156" spans="1:38" x14ac:dyDescent="0.3">
      <c r="A156" s="150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AL156"/>
    </row>
    <row r="157" spans="1:38" x14ac:dyDescent="0.3">
      <c r="A157" s="150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AL157"/>
    </row>
    <row r="158" spans="1:38" x14ac:dyDescent="0.3">
      <c r="A158" s="150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AL158"/>
    </row>
    <row r="159" spans="1:38" x14ac:dyDescent="0.3">
      <c r="A159" s="150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AL159"/>
    </row>
    <row r="160" spans="1:38" x14ac:dyDescent="0.3">
      <c r="A160" s="150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AL160"/>
    </row>
    <row r="161" spans="1:38" x14ac:dyDescent="0.3">
      <c r="A161" s="150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AL161"/>
    </row>
    <row r="162" spans="1:38" x14ac:dyDescent="0.3">
      <c r="A162" s="150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AL162"/>
    </row>
    <row r="163" spans="1:38" x14ac:dyDescent="0.3">
      <c r="A163" s="150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AL163"/>
    </row>
    <row r="164" spans="1:38" x14ac:dyDescent="0.3">
      <c r="A164" s="150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AL164"/>
    </row>
    <row r="165" spans="1:38" x14ac:dyDescent="0.3">
      <c r="A165" s="150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AL165"/>
    </row>
    <row r="166" spans="1:38" x14ac:dyDescent="0.3">
      <c r="A166" s="150"/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AL166"/>
    </row>
    <row r="167" spans="1:38" x14ac:dyDescent="0.3">
      <c r="A167" s="150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AL167"/>
    </row>
    <row r="168" spans="1:38" x14ac:dyDescent="0.3">
      <c r="A168" s="150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AL168"/>
    </row>
    <row r="169" spans="1:38" x14ac:dyDescent="0.3">
      <c r="A169" s="150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AL169"/>
    </row>
    <row r="170" spans="1:38" x14ac:dyDescent="0.3">
      <c r="A170" s="150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AL170"/>
    </row>
    <row r="171" spans="1:38" x14ac:dyDescent="0.3">
      <c r="A171" s="150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AL171"/>
    </row>
    <row r="172" spans="1:38" x14ac:dyDescent="0.3">
      <c r="A172" s="150"/>
      <c r="B172" s="87"/>
      <c r="C172" s="87"/>
      <c r="D172" s="87"/>
      <c r="E172" s="87"/>
      <c r="F172" s="87"/>
      <c r="G172" s="87"/>
      <c r="H172" s="87"/>
      <c r="AL172"/>
    </row>
    <row r="173" spans="1:38" x14ac:dyDescent="0.3">
      <c r="A173" s="150"/>
      <c r="B173" s="87"/>
      <c r="C173" s="87"/>
      <c r="D173" s="87"/>
      <c r="E173" s="87"/>
      <c r="F173" s="87"/>
      <c r="G173" s="87"/>
      <c r="H173" s="87"/>
      <c r="AL173"/>
    </row>
    <row r="174" spans="1:38" x14ac:dyDescent="0.3">
      <c r="A174" s="177"/>
      <c r="AL174"/>
    </row>
    <row r="175" spans="1:38" x14ac:dyDescent="0.3">
      <c r="A175" s="177"/>
      <c r="AL175"/>
    </row>
    <row r="176" spans="1:38" x14ac:dyDescent="0.3">
      <c r="A176" s="177"/>
      <c r="AL176"/>
    </row>
    <row r="177" spans="1:38" x14ac:dyDescent="0.3">
      <c r="A177" s="177"/>
      <c r="AL177"/>
    </row>
    <row r="178" spans="1:38" x14ac:dyDescent="0.3">
      <c r="A178" s="177"/>
      <c r="AL178"/>
    </row>
    <row r="179" spans="1:38" x14ac:dyDescent="0.3">
      <c r="A179" s="177"/>
      <c r="AL179"/>
    </row>
    <row r="180" spans="1:38" x14ac:dyDescent="0.3">
      <c r="A180" s="177"/>
      <c r="AL180"/>
    </row>
    <row r="181" spans="1:38" x14ac:dyDescent="0.3">
      <c r="A181" s="177"/>
      <c r="AL181"/>
    </row>
    <row r="182" spans="1:38" x14ac:dyDescent="0.3">
      <c r="A182" s="177"/>
      <c r="AL182"/>
    </row>
    <row r="183" spans="1:38" x14ac:dyDescent="0.3">
      <c r="A183" s="177"/>
      <c r="AL183"/>
    </row>
    <row r="184" spans="1:38" x14ac:dyDescent="0.3">
      <c r="A184" s="177"/>
      <c r="AL184"/>
    </row>
    <row r="185" spans="1:38" x14ac:dyDescent="0.3">
      <c r="A185" s="177"/>
      <c r="AL185"/>
    </row>
    <row r="186" spans="1:38" x14ac:dyDescent="0.3">
      <c r="A186" s="177"/>
      <c r="AL186"/>
    </row>
    <row r="187" spans="1:38" x14ac:dyDescent="0.3">
      <c r="A187" s="177"/>
      <c r="AL187"/>
    </row>
    <row r="188" spans="1:38" x14ac:dyDescent="0.3">
      <c r="A188" s="177"/>
      <c r="AL188"/>
    </row>
    <row r="189" spans="1:38" x14ac:dyDescent="0.3">
      <c r="A189" s="177"/>
      <c r="AL189"/>
    </row>
    <row r="190" spans="1:38" x14ac:dyDescent="0.3">
      <c r="A190" s="177"/>
      <c r="AL190"/>
    </row>
    <row r="191" spans="1:38" x14ac:dyDescent="0.3">
      <c r="A191" s="177"/>
      <c r="AL191"/>
    </row>
    <row r="192" spans="1:38" x14ac:dyDescent="0.3">
      <c r="A192" s="177"/>
      <c r="AL192"/>
    </row>
    <row r="193" spans="1:38" x14ac:dyDescent="0.3">
      <c r="A193" s="177"/>
      <c r="AL193"/>
    </row>
    <row r="194" spans="1:38" x14ac:dyDescent="0.3">
      <c r="A194" s="177"/>
      <c r="AL194"/>
    </row>
    <row r="195" spans="1:38" x14ac:dyDescent="0.3">
      <c r="A195" s="177"/>
      <c r="AL195"/>
    </row>
    <row r="196" spans="1:38" x14ac:dyDescent="0.3">
      <c r="A196" s="177"/>
      <c r="AL196"/>
    </row>
    <row r="197" spans="1:38" x14ac:dyDescent="0.3">
      <c r="A197" s="177"/>
      <c r="AL197"/>
    </row>
    <row r="198" spans="1:38" x14ac:dyDescent="0.3">
      <c r="A198" s="177"/>
      <c r="AL198"/>
    </row>
    <row r="199" spans="1:38" x14ac:dyDescent="0.3">
      <c r="A199" s="177"/>
      <c r="AL199"/>
    </row>
    <row r="200" spans="1:38" x14ac:dyDescent="0.3">
      <c r="A200" s="177"/>
      <c r="AL200"/>
    </row>
    <row r="201" spans="1:38" x14ac:dyDescent="0.3">
      <c r="A201" s="177"/>
      <c r="AL201"/>
    </row>
    <row r="202" spans="1:38" x14ac:dyDescent="0.3">
      <c r="A202" s="177"/>
      <c r="AL202"/>
    </row>
    <row r="203" spans="1:38" x14ac:dyDescent="0.3">
      <c r="A203" s="177"/>
      <c r="AL203"/>
    </row>
    <row r="204" spans="1:38" x14ac:dyDescent="0.3">
      <c r="A204" s="177"/>
      <c r="AL204"/>
    </row>
    <row r="205" spans="1:38" x14ac:dyDescent="0.3">
      <c r="A205" s="177"/>
      <c r="AL205"/>
    </row>
    <row r="206" spans="1:38" x14ac:dyDescent="0.3">
      <c r="A206" s="177"/>
      <c r="AL206"/>
    </row>
    <row r="207" spans="1:38" x14ac:dyDescent="0.3">
      <c r="A207" s="177"/>
      <c r="AL207"/>
    </row>
    <row r="208" spans="1:38" x14ac:dyDescent="0.3">
      <c r="A208" s="177"/>
      <c r="AL208"/>
    </row>
    <row r="209" spans="1:38" x14ac:dyDescent="0.3">
      <c r="A209" s="177"/>
      <c r="AL209"/>
    </row>
    <row r="210" spans="1:38" x14ac:dyDescent="0.3">
      <c r="A210" s="177"/>
      <c r="AL210"/>
    </row>
    <row r="211" spans="1:38" x14ac:dyDescent="0.3">
      <c r="A211" s="177"/>
      <c r="AL211"/>
    </row>
    <row r="212" spans="1:38" x14ac:dyDescent="0.3">
      <c r="A212" s="177"/>
      <c r="AL212"/>
    </row>
    <row r="213" spans="1:38" x14ac:dyDescent="0.3">
      <c r="A213" s="177"/>
      <c r="AL213"/>
    </row>
    <row r="214" spans="1:38" x14ac:dyDescent="0.3">
      <c r="A214" s="177"/>
      <c r="AL214"/>
    </row>
    <row r="215" spans="1:38" x14ac:dyDescent="0.3">
      <c r="A215" s="177"/>
      <c r="AL215"/>
    </row>
    <row r="216" spans="1:38" x14ac:dyDescent="0.3">
      <c r="A216" s="177"/>
      <c r="AL216"/>
    </row>
    <row r="217" spans="1:38" x14ac:dyDescent="0.3">
      <c r="A217" s="177"/>
      <c r="AL217"/>
    </row>
    <row r="218" spans="1:38" x14ac:dyDescent="0.3">
      <c r="A218" s="177"/>
      <c r="AL218"/>
    </row>
    <row r="219" spans="1:38" x14ac:dyDescent="0.3">
      <c r="A219" s="177"/>
      <c r="AL219"/>
    </row>
    <row r="220" spans="1:38" x14ac:dyDescent="0.3">
      <c r="A220" s="177"/>
      <c r="AL220"/>
    </row>
    <row r="221" spans="1:38" x14ac:dyDescent="0.3">
      <c r="A221" s="177"/>
      <c r="AL221"/>
    </row>
    <row r="222" spans="1:38" x14ac:dyDescent="0.3">
      <c r="A222" s="177"/>
      <c r="AL222"/>
    </row>
    <row r="223" spans="1:38" x14ac:dyDescent="0.3">
      <c r="A223" s="177"/>
      <c r="AL223"/>
    </row>
    <row r="224" spans="1:38" x14ac:dyDescent="0.3">
      <c r="A224" s="177"/>
      <c r="AL224"/>
    </row>
    <row r="225" spans="1:38" x14ac:dyDescent="0.3">
      <c r="A225" s="177"/>
      <c r="AL225"/>
    </row>
    <row r="226" spans="1:38" x14ac:dyDescent="0.3">
      <c r="A226" s="177"/>
      <c r="AL226"/>
    </row>
    <row r="227" spans="1:38" x14ac:dyDescent="0.3">
      <c r="A227" s="177"/>
      <c r="AL227"/>
    </row>
    <row r="228" spans="1:38" x14ac:dyDescent="0.3">
      <c r="A228" s="177"/>
      <c r="AL228"/>
    </row>
    <row r="229" spans="1:38" x14ac:dyDescent="0.3">
      <c r="A229" s="177"/>
      <c r="AL229"/>
    </row>
    <row r="230" spans="1:38" x14ac:dyDescent="0.3">
      <c r="A230" s="177"/>
      <c r="AL230"/>
    </row>
    <row r="231" spans="1:38" x14ac:dyDescent="0.3">
      <c r="A231" s="177"/>
      <c r="AL231"/>
    </row>
    <row r="232" spans="1:38" x14ac:dyDescent="0.3">
      <c r="A232" s="177"/>
      <c r="AL232"/>
    </row>
    <row r="233" spans="1:38" x14ac:dyDescent="0.3">
      <c r="A233" s="177"/>
      <c r="AL233"/>
    </row>
    <row r="234" spans="1:38" x14ac:dyDescent="0.3">
      <c r="A234" s="177"/>
      <c r="AL234"/>
    </row>
    <row r="235" spans="1:38" x14ac:dyDescent="0.3">
      <c r="A235" s="177"/>
      <c r="AL235"/>
    </row>
    <row r="236" spans="1:38" x14ac:dyDescent="0.3">
      <c r="A236" s="177"/>
      <c r="AL236"/>
    </row>
    <row r="237" spans="1:38" x14ac:dyDescent="0.3">
      <c r="A237" s="177"/>
      <c r="AL237"/>
    </row>
    <row r="238" spans="1:38" x14ac:dyDescent="0.3">
      <c r="A238" s="177"/>
      <c r="AL238"/>
    </row>
    <row r="239" spans="1:38" x14ac:dyDescent="0.3">
      <c r="A239" s="177"/>
      <c r="AL239"/>
    </row>
    <row r="240" spans="1:38" x14ac:dyDescent="0.3">
      <c r="A240" s="177"/>
      <c r="AL240"/>
    </row>
    <row r="241" spans="1:38" x14ac:dyDescent="0.3">
      <c r="A241" s="177"/>
      <c r="AL241"/>
    </row>
    <row r="242" spans="1:38" x14ac:dyDescent="0.3">
      <c r="A242" s="177"/>
      <c r="AL242"/>
    </row>
    <row r="243" spans="1:38" x14ac:dyDescent="0.3">
      <c r="A243" s="177"/>
      <c r="AL243"/>
    </row>
    <row r="244" spans="1:38" x14ac:dyDescent="0.3">
      <c r="A244" s="177"/>
      <c r="AL244"/>
    </row>
    <row r="245" spans="1:38" x14ac:dyDescent="0.3">
      <c r="A245" s="177"/>
      <c r="AL245"/>
    </row>
    <row r="246" spans="1:38" x14ac:dyDescent="0.3">
      <c r="A246" s="177"/>
      <c r="AL246"/>
    </row>
    <row r="247" spans="1:38" x14ac:dyDescent="0.3">
      <c r="A247" s="177"/>
      <c r="AL247"/>
    </row>
    <row r="248" spans="1:38" x14ac:dyDescent="0.3">
      <c r="A248" s="177"/>
      <c r="AL248"/>
    </row>
    <row r="249" spans="1:38" x14ac:dyDescent="0.3">
      <c r="A249" s="177"/>
      <c r="AL249"/>
    </row>
    <row r="250" spans="1:38" x14ac:dyDescent="0.3">
      <c r="A250" s="177"/>
      <c r="AL250"/>
    </row>
    <row r="251" spans="1:38" x14ac:dyDescent="0.3">
      <c r="A251" s="177"/>
      <c r="AL251"/>
    </row>
    <row r="252" spans="1:38" x14ac:dyDescent="0.3">
      <c r="A252" s="177"/>
      <c r="AL252"/>
    </row>
    <row r="253" spans="1:38" x14ac:dyDescent="0.3">
      <c r="A253" s="177"/>
      <c r="AL253"/>
    </row>
    <row r="254" spans="1:38" x14ac:dyDescent="0.3">
      <c r="A254" s="177"/>
      <c r="AL254"/>
    </row>
    <row r="255" spans="1:38" x14ac:dyDescent="0.3">
      <c r="A255" s="177"/>
      <c r="AL255"/>
    </row>
    <row r="256" spans="1:38" x14ac:dyDescent="0.3">
      <c r="A256" s="177"/>
      <c r="AL256"/>
    </row>
    <row r="257" spans="1:38" x14ac:dyDescent="0.3">
      <c r="A257" s="177"/>
      <c r="AL257"/>
    </row>
    <row r="258" spans="1:38" x14ac:dyDescent="0.3">
      <c r="A258" s="177"/>
      <c r="AL258"/>
    </row>
    <row r="259" spans="1:38" x14ac:dyDescent="0.3">
      <c r="A259" s="177"/>
      <c r="AL259"/>
    </row>
    <row r="260" spans="1:38" x14ac:dyDescent="0.3">
      <c r="A260" s="177"/>
      <c r="AL260"/>
    </row>
    <row r="261" spans="1:38" x14ac:dyDescent="0.3">
      <c r="A261" s="177"/>
      <c r="AL261"/>
    </row>
    <row r="262" spans="1:38" x14ac:dyDescent="0.3">
      <c r="A262" s="177"/>
      <c r="AL262"/>
    </row>
    <row r="263" spans="1:38" x14ac:dyDescent="0.3">
      <c r="A263" s="177"/>
      <c r="AL263"/>
    </row>
    <row r="264" spans="1:38" x14ac:dyDescent="0.3">
      <c r="A264" s="177"/>
      <c r="AL264"/>
    </row>
    <row r="265" spans="1:38" x14ac:dyDescent="0.3">
      <c r="A265" s="177"/>
      <c r="AL265"/>
    </row>
  </sheetData>
  <mergeCells count="171">
    <mergeCell ref="AV100:AV101"/>
    <mergeCell ref="Z87:AB87"/>
    <mergeCell ref="AC87:AE87"/>
    <mergeCell ref="AF87:AH87"/>
    <mergeCell ref="AI87:AK87"/>
    <mergeCell ref="AM87:AO87"/>
    <mergeCell ref="AP87:AR87"/>
    <mergeCell ref="H86:H88"/>
    <mergeCell ref="K86:P86"/>
    <mergeCell ref="Q86:Y86"/>
    <mergeCell ref="Z86:AK86"/>
    <mergeCell ref="AM86:AU86"/>
    <mergeCell ref="K87:M87"/>
    <mergeCell ref="N87:P87"/>
    <mergeCell ref="Q87:S87"/>
    <mergeCell ref="T87:V87"/>
    <mergeCell ref="W87:Y87"/>
    <mergeCell ref="A86:A88"/>
    <mergeCell ref="B86:B88"/>
    <mergeCell ref="C86:C88"/>
    <mergeCell ref="E86:E88"/>
    <mergeCell ref="F86:F88"/>
    <mergeCell ref="G86:G88"/>
    <mergeCell ref="AS87:AU87"/>
    <mergeCell ref="B96:C96"/>
    <mergeCell ref="AL100:AL101"/>
    <mergeCell ref="Z79:AK79"/>
    <mergeCell ref="AM79:AU79"/>
    <mergeCell ref="K80:M80"/>
    <mergeCell ref="N80:P80"/>
    <mergeCell ref="Q80:S80"/>
    <mergeCell ref="T80:V80"/>
    <mergeCell ref="W80:Y80"/>
    <mergeCell ref="Z80:AB80"/>
    <mergeCell ref="AC80:AE80"/>
    <mergeCell ref="AF80:AH80"/>
    <mergeCell ref="AI80:AK80"/>
    <mergeCell ref="AM80:AO80"/>
    <mergeCell ref="AP80:AR80"/>
    <mergeCell ref="AS80:AU80"/>
    <mergeCell ref="A79:A81"/>
    <mergeCell ref="B79:B81"/>
    <mergeCell ref="C79:C81"/>
    <mergeCell ref="E79:E81"/>
    <mergeCell ref="F79:F81"/>
    <mergeCell ref="G79:G81"/>
    <mergeCell ref="H79:H81"/>
    <mergeCell ref="K79:P79"/>
    <mergeCell ref="Q79:Y79"/>
    <mergeCell ref="AS67:AU67"/>
    <mergeCell ref="Z67:AB67"/>
    <mergeCell ref="AC67:AE67"/>
    <mergeCell ref="AF67:AH67"/>
    <mergeCell ref="AI67:AK67"/>
    <mergeCell ref="AM67:AO67"/>
    <mergeCell ref="AP67:AR67"/>
    <mergeCell ref="H66:H68"/>
    <mergeCell ref="K66:P66"/>
    <mergeCell ref="Q66:Y66"/>
    <mergeCell ref="Z66:AK66"/>
    <mergeCell ref="AM66:AU66"/>
    <mergeCell ref="K67:M67"/>
    <mergeCell ref="N67:P67"/>
    <mergeCell ref="Q67:S67"/>
    <mergeCell ref="T67:V67"/>
    <mergeCell ref="W67:Y67"/>
    <mergeCell ref="A66:A68"/>
    <mergeCell ref="B66:B68"/>
    <mergeCell ref="C66:C68"/>
    <mergeCell ref="D66:D68"/>
    <mergeCell ref="E66:E68"/>
    <mergeCell ref="F66:F68"/>
    <mergeCell ref="G66:G68"/>
    <mergeCell ref="F55:F57"/>
    <mergeCell ref="G55:G57"/>
    <mergeCell ref="A55:A57"/>
    <mergeCell ref="B55:B57"/>
    <mergeCell ref="C55:C57"/>
    <mergeCell ref="D55:D57"/>
    <mergeCell ref="E55:E57"/>
    <mergeCell ref="AM55:AU55"/>
    <mergeCell ref="K56:M56"/>
    <mergeCell ref="N56:P56"/>
    <mergeCell ref="Q56:S56"/>
    <mergeCell ref="T56:V56"/>
    <mergeCell ref="W56:Y56"/>
    <mergeCell ref="Z56:AB56"/>
    <mergeCell ref="AC56:AE56"/>
    <mergeCell ref="AF56:AH56"/>
    <mergeCell ref="AI56:AK56"/>
    <mergeCell ref="K55:P55"/>
    <mergeCell ref="Q55:Y55"/>
    <mergeCell ref="Z55:AK55"/>
    <mergeCell ref="AM56:AO56"/>
    <mergeCell ref="AP56:AR56"/>
    <mergeCell ref="AS56:AU56"/>
    <mergeCell ref="H55:H57"/>
    <mergeCell ref="Q35:Y35"/>
    <mergeCell ref="Z35:AK35"/>
    <mergeCell ref="AM35:AU35"/>
    <mergeCell ref="K36:M36"/>
    <mergeCell ref="N36:P36"/>
    <mergeCell ref="Q36:S36"/>
    <mergeCell ref="T36:V36"/>
    <mergeCell ref="W36:Y36"/>
    <mergeCell ref="Z36:AB36"/>
    <mergeCell ref="AC36:AE36"/>
    <mergeCell ref="AF36:AH36"/>
    <mergeCell ref="AI36:AK36"/>
    <mergeCell ref="AM36:AO36"/>
    <mergeCell ref="AP36:AR36"/>
    <mergeCell ref="AS36:AU36"/>
    <mergeCell ref="AF17:AH17"/>
    <mergeCell ref="AI17:AK17"/>
    <mergeCell ref="AM17:AO17"/>
    <mergeCell ref="AP17:AR17"/>
    <mergeCell ref="H16:H18"/>
    <mergeCell ref="K16:P16"/>
    <mergeCell ref="Q16:Y16"/>
    <mergeCell ref="Z16:AK16"/>
    <mergeCell ref="AM16:AU16"/>
    <mergeCell ref="K17:M17"/>
    <mergeCell ref="N17:P17"/>
    <mergeCell ref="Q17:S17"/>
    <mergeCell ref="T17:V17"/>
    <mergeCell ref="W17:Y17"/>
    <mergeCell ref="A35:A37"/>
    <mergeCell ref="B35:B37"/>
    <mergeCell ref="C35:C37"/>
    <mergeCell ref="D35:D37"/>
    <mergeCell ref="E35:E37"/>
    <mergeCell ref="F35:F37"/>
    <mergeCell ref="G35:G37"/>
    <mergeCell ref="H35:H37"/>
    <mergeCell ref="K35:P35"/>
    <mergeCell ref="AL5:AL6"/>
    <mergeCell ref="AM6:AO6"/>
    <mergeCell ref="AP6:AR6"/>
    <mergeCell ref="AS6:AU6"/>
    <mergeCell ref="A16:A18"/>
    <mergeCell ref="B16:B18"/>
    <mergeCell ref="C16:C18"/>
    <mergeCell ref="D16:D19"/>
    <mergeCell ref="E16:E18"/>
    <mergeCell ref="F16:F18"/>
    <mergeCell ref="G16:G18"/>
    <mergeCell ref="G5:G7"/>
    <mergeCell ref="H5:H7"/>
    <mergeCell ref="I5:I7"/>
    <mergeCell ref="A5:A7"/>
    <mergeCell ref="B5:B7"/>
    <mergeCell ref="C5:C7"/>
    <mergeCell ref="D5:D7"/>
    <mergeCell ref="E5:E7"/>
    <mergeCell ref="F5:F7"/>
    <mergeCell ref="AS17:AU17"/>
    <mergeCell ref="Z17:AB17"/>
    <mergeCell ref="AC17:AE17"/>
    <mergeCell ref="AM5:AU5"/>
    <mergeCell ref="K6:M6"/>
    <mergeCell ref="N6:P6"/>
    <mergeCell ref="Q6:S6"/>
    <mergeCell ref="T6:V6"/>
    <mergeCell ref="W6:Y6"/>
    <mergeCell ref="Z6:AB6"/>
    <mergeCell ref="AC6:AE6"/>
    <mergeCell ref="AF6:AH6"/>
    <mergeCell ref="K5:P5"/>
    <mergeCell ref="Q5:Y5"/>
    <mergeCell ref="Z5:AK5"/>
    <mergeCell ref="AI6:AK6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L1"/>
  <sheetViews>
    <sheetView topLeftCell="AE1" workbookViewId="0">
      <selection activeCell="AG22" sqref="AG22"/>
    </sheetView>
  </sheetViews>
  <sheetFormatPr defaultRowHeight="14.4" x14ac:dyDescent="0.3"/>
  <cols>
    <col min="38" max="38" width="8.88671875" style="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5316 and 5317</vt:lpstr>
      <vt:lpstr>Sheet 2</vt:lpstr>
      <vt:lpstr>Sheet3</vt:lpstr>
    </vt:vector>
  </TitlesOfParts>
  <Company>CDOT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Eric T</dc:creator>
  <cp:lastModifiedBy>Ellis, Eric T</cp:lastModifiedBy>
  <dcterms:created xsi:type="dcterms:W3CDTF">2011-09-26T22:44:48Z</dcterms:created>
  <dcterms:modified xsi:type="dcterms:W3CDTF">2011-09-26T22:51:28Z</dcterms:modified>
</cp:coreProperties>
</file>